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美好置业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2C1B9FA2A434C229D2A381BB29ACECE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4869180" y="318770"/>
          <a:ext cx="1028700" cy="1181100"/>
        </a:xfrm>
        <a:prstGeom prst="rect">
          <a:avLst/>
        </a:prstGeom>
      </xdr:spPr>
    </xdr:pic>
  </etc:cellImage>
  <etc:cellImage>
    <xdr:pic>
      <xdr:nvPicPr>
        <xdr:cNvPr id="6" name="ID_02B6BA999CE445A3BB2D53E17900A5D5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5185410" y="1832610"/>
          <a:ext cx="877570" cy="1170940"/>
        </a:xfrm>
        <a:prstGeom prst="rect">
          <a:avLst/>
        </a:prstGeom>
      </xdr:spPr>
    </xdr:pic>
  </etc:cellImage>
  <etc:cellImage>
    <xdr:pic>
      <xdr:nvPicPr>
        <xdr:cNvPr id="8" name="ID_E294329884904D078D49EA79D8690381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08270" y="837565"/>
          <a:ext cx="927735" cy="1238250"/>
        </a:xfrm>
        <a:prstGeom prst="rect">
          <a:avLst/>
        </a:prstGeom>
      </xdr:spPr>
    </xdr:pic>
  </etc:cellImage>
  <etc:cellImage>
    <xdr:pic>
      <xdr:nvPicPr>
        <xdr:cNvPr id="10" name="ID_37E98287A0104732AEDBC2A132DA4E68" descr="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5547360" y="3496310"/>
          <a:ext cx="3107055" cy="4143375"/>
        </a:xfrm>
        <a:prstGeom prst="rect">
          <a:avLst/>
        </a:prstGeom>
      </xdr:spPr>
    </xdr:pic>
  </etc:cellImage>
  <etc:cellImage>
    <xdr:pic>
      <xdr:nvPicPr>
        <xdr:cNvPr id="11" name="ID_0F4A35E337DE42379A8F1FD2A63239A2" descr="美好-2023.9.18-慈善协会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2" name="ID_9459ADDCEE8B47E5A932375CA61D490F" descr="美好-2023.12.18-慈善协会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3" name="ID_B0C4D783B0074B3C874C63F760E78666" descr="7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5" name="ID_7C410F7E79A1418D912F65FF5C3F6609" descr="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16200000">
          <a:off x="6083935" y="3715385"/>
          <a:ext cx="904240" cy="1208405"/>
        </a:xfrm>
        <a:prstGeom prst="rect">
          <a:avLst/>
        </a:prstGeom>
      </xdr:spPr>
    </xdr:pic>
  </etc:cellImage>
  <etc:cellImage>
    <xdr:pic>
      <xdr:nvPicPr>
        <xdr:cNvPr id="17" name="ID_BA9E7D10D7F74F2BB9BA49E9D2944FE4" descr="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5400000">
          <a:off x="6052185" y="4660265"/>
          <a:ext cx="890905" cy="1189990"/>
        </a:xfrm>
        <a:prstGeom prst="rect">
          <a:avLst/>
        </a:prstGeom>
      </xdr:spPr>
    </xdr:pic>
  </etc:cellImage>
  <etc:cellImage>
    <xdr:pic>
      <xdr:nvPicPr>
        <xdr:cNvPr id="19" name="ID_E58E4933E2A14BD5AD9ED8906637219D" descr="美好-2020.3.10-慈善协会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6075680" y="3707130"/>
          <a:ext cx="904240" cy="1208405"/>
        </a:xfrm>
        <a:prstGeom prst="rect">
          <a:avLst/>
        </a:prstGeom>
      </xdr:spPr>
    </xdr:pic>
  </etc:cellImage>
  <etc:cellImage>
    <xdr:pic>
      <xdr:nvPicPr>
        <xdr:cNvPr id="21" name="ID_845DBEF4C3AB4E639E0ACF91453045D0" descr="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16200000">
          <a:off x="7907655" y="3429000"/>
          <a:ext cx="878205" cy="1737360"/>
        </a:xfrm>
        <a:prstGeom prst="rect">
          <a:avLst/>
        </a:prstGeom>
      </xdr:spPr>
    </xdr:pic>
  </etc:cellImage>
  <etc:cellImage>
    <xdr:pic>
      <xdr:nvPicPr>
        <xdr:cNvPr id="23" name="ID_341E0F04B76944BD9229DEE93D70CEFC" descr="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16200000">
          <a:off x="6043295" y="7511415"/>
          <a:ext cx="912495" cy="1218565"/>
        </a:xfrm>
        <a:prstGeom prst="rect">
          <a:avLst/>
        </a:prstGeom>
      </xdr:spPr>
    </xdr:pic>
  </etc:cellImage>
  <etc:cellImage>
    <xdr:pic>
      <xdr:nvPicPr>
        <xdr:cNvPr id="25" name="ID_C512F4092F2148308A1B5102089E9ED1" descr="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16200000">
          <a:off x="7878445" y="7526020"/>
          <a:ext cx="905510" cy="1208405"/>
        </a:xfrm>
        <a:prstGeom prst="rect">
          <a:avLst/>
        </a:prstGeom>
      </xdr:spPr>
    </xdr:pic>
  </etc:cellImage>
  <etc:cellImage>
    <xdr:pic>
      <xdr:nvPicPr>
        <xdr:cNvPr id="27" name="ID_CE60E50A760349F1A5C01D526C24558B" descr="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rot="16200000">
          <a:off x="9646920" y="7517130"/>
          <a:ext cx="897255" cy="1198880"/>
        </a:xfrm>
        <a:prstGeom prst="rect">
          <a:avLst/>
        </a:prstGeom>
      </xdr:spPr>
    </xdr:pic>
  </etc:cellImage>
  <etc:cellImage>
    <xdr:pic>
      <xdr:nvPicPr>
        <xdr:cNvPr id="30" name="ID_0C60EFF4F4874942AB47F0865ACD231E" descr="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16200000">
          <a:off x="11456035" y="7544435"/>
          <a:ext cx="919480" cy="1226820"/>
        </a:xfrm>
        <a:prstGeom prst="rect">
          <a:avLst/>
        </a:prstGeom>
      </xdr:spPr>
    </xdr:pic>
  </etc:cellImage>
  <etc:cellImage>
    <xdr:pic>
      <xdr:nvPicPr>
        <xdr:cNvPr id="31" name="ID_E1E0E9D6A77144CC97C4D3FA1703465E" descr="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13251815" y="7505065"/>
          <a:ext cx="904875" cy="1208405"/>
        </a:xfrm>
        <a:prstGeom prst="rect">
          <a:avLst/>
        </a:prstGeom>
      </xdr:spPr>
    </xdr:pic>
  </etc:cellImage>
  <etc:cellImage>
    <xdr:pic>
      <xdr:nvPicPr>
        <xdr:cNvPr id="32" name="ID_8D3C1FCE21154F368BEDC58DD06862E4" descr="12"/>
        <xdr:cNvPicPr/>
      </xdr:nvPicPr>
      <xdr:blipFill>
        <a:blip r:embed="rId1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5" name="ID_D8844E3B5F104365BEB210AC0FF45E4E" descr="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16200000">
          <a:off x="7846695" y="11317605"/>
          <a:ext cx="904875" cy="1208405"/>
        </a:xfrm>
        <a:prstGeom prst="rect">
          <a:avLst/>
        </a:prstGeom>
      </xdr:spPr>
    </xdr:pic>
  </etc:cellImage>
  <etc:cellImage>
    <xdr:pic>
      <xdr:nvPicPr>
        <xdr:cNvPr id="36" name="ID_5222AF077FEC478F9E2427BCD34499D1" descr="神府-2025.1.20-社区慰问"/>
        <xdr:cNvPicPr/>
      </xdr:nvPicPr>
      <xdr:blipFill>
        <a:blip r:embed="rId19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37" name="ID_21E48C42853F4171AE3A8A9F660C2689" descr="神府-2024.4.24-关爱儿童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40" name="ID_4815F14257174762930ED20C691F4739" descr="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>
          <a:off x="6800850" y="13040995"/>
          <a:ext cx="882650" cy="1570355"/>
        </a:xfrm>
        <a:prstGeom prst="rect">
          <a:avLst/>
        </a:prstGeom>
      </xdr:spPr>
    </xdr:pic>
  </etc:cellImage>
  <etc:cellImage>
    <xdr:pic>
      <xdr:nvPicPr>
        <xdr:cNvPr id="41" name="ID_9BB14C7B79B641F7843B7F789851548A" descr="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16200000">
          <a:off x="8541385" y="13074015"/>
          <a:ext cx="899160" cy="1598930"/>
        </a:xfrm>
        <a:prstGeom prst="rect">
          <a:avLst/>
        </a:prstGeom>
      </xdr:spPr>
    </xdr:pic>
  </etc:cellImage>
  <etc:cellImage>
    <xdr:pic>
      <xdr:nvPicPr>
        <xdr:cNvPr id="42" name="ID_2436B1BD13704973BC667562592108AE" descr="神府-2023.12.21-南沟村帮扶款"/>
        <xdr:cNvPicPr/>
      </xdr:nvPicPr>
      <xdr:blipFill>
        <a:blip r:embed="rId23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43" name="ID_EEEDA12AC5A7434D9BFC9395F6893A3E" descr="神府-2022.3.21-陕西省慈善联合会"/>
        <xdr:cNvPicPr/>
      </xdr:nvPicPr>
      <xdr:blipFill>
        <a:blip r:embed="rId24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44" name="ID_6F83BDCC27114E818F156E43F5B07B56" descr="神府-2020.3.20-吕祖洞防洪捐款"/>
        <xdr:cNvPicPr/>
      </xdr:nvPicPr>
      <xdr:blipFill>
        <a:blip r:embed="rId25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45" name="ID_7F2706F57234454AA8EDA3DD5D6AAC76" descr="神府-2019.10.29-杨家城保护建设捐款"/>
        <xdr:cNvPicPr/>
      </xdr:nvPicPr>
      <xdr:blipFill>
        <a:blip r:embed="rId26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46" name="ID_6B8405D7DBEE47EC8B4EF708694F294D" descr="神府-2019.7.8-郝家鄢便民服务中心"/>
        <xdr:cNvPicPr/>
      </xdr:nvPicPr>
      <xdr:blipFill>
        <a:blip r:embed="rId27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47" name="ID_BA5398F8063D4E4DBBB1146864497279" descr="神府-2013.9.2-雅安捐款"/>
        <xdr:cNvPicPr/>
      </xdr:nvPicPr>
      <xdr:blipFill>
        <a:blip r:embed="rId28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48" name="ID_9AE30FE618CC4B9AB4B6DB5DB68FA720" descr="神府202.3.10-慈善协会1"/>
        <xdr:cNvPicPr/>
      </xdr:nvPicPr>
      <xdr:blipFill>
        <a:blip r:embed="rId29"/>
        <a:stretch>
          <a:fillRect/>
        </a:stretch>
      </xdr:blipFill>
      <xdr:spPr>
        <a:xfrm>
          <a:off x="0" y="0"/>
          <a:ext cx="10058400" cy="5341620"/>
        </a:xfrm>
        <a:prstGeom prst="rect">
          <a:avLst/>
        </a:prstGeom>
      </xdr:spPr>
    </xdr:pic>
  </etc:cellImage>
  <etc:cellImage>
    <xdr:pic>
      <xdr:nvPicPr>
        <xdr:cNvPr id="49" name="ID_DB0DC0726FAC4322918738AE6169F30B" descr="神府-2020.3.10-慈善协会"/>
        <xdr:cNvPicPr/>
      </xdr:nvPicPr>
      <xdr:blipFill>
        <a:blip r:embed="rId30"/>
        <a:stretch>
          <a:fillRect/>
        </a:stretch>
      </xdr:blipFill>
      <xdr:spPr>
        <a:xfrm>
          <a:off x="0" y="0"/>
          <a:ext cx="10058400" cy="70535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<sst xmlns="http://schemas.openxmlformats.org/spreadsheetml/2006/main" count="77" uniqueCount="55">
  <si>
    <t>神府建设集团慈善事业</t>
  </si>
  <si>
    <t>序号</t>
  </si>
  <si>
    <t>时间</t>
  </si>
  <si>
    <t>捐赠（慰问）对象</t>
  </si>
  <si>
    <t>数额（元）</t>
  </si>
  <si>
    <t>具体事由</t>
  </si>
  <si>
    <t>相关凭证（资料）</t>
  </si>
  <si>
    <t>2013.9.2</t>
  </si>
  <si>
    <t>神木县慈善协会</t>
  </si>
  <si>
    <t>四川雅安地震捐款</t>
  </si>
  <si>
    <t>2019.1.17</t>
  </si>
  <si>
    <t>神木市慈善协会</t>
  </si>
  <si>
    <t>资助贫困大学生</t>
  </si>
  <si>
    <t>2019.7.8</t>
  </si>
  <si>
    <t>清涧县郝家鄢便民
服务中心</t>
  </si>
  <si>
    <t>便民服务中心建设</t>
  </si>
  <si>
    <t>2019.10.11</t>
  </si>
  <si>
    <t>2019.10.29</t>
  </si>
  <si>
    <t>杨家城保护建设工作领导小组指挥部
神木市文化和旅游文物广电局</t>
  </si>
  <si>
    <t>杨家城保护建设</t>
  </si>
  <si>
    <t>2020.3.10</t>
  </si>
  <si>
    <t>神木疫情防控捐款</t>
  </si>
  <si>
    <t>2020.3.20</t>
  </si>
  <si>
    <t>神木县道教协会</t>
  </si>
  <si>
    <t>吕祖洞防洪捐款</t>
  </si>
  <si>
    <t>2020.12.25</t>
  </si>
  <si>
    <t>2021.9.28</t>
  </si>
  <si>
    <t>2022.3.21</t>
  </si>
  <si>
    <t>陕西省慈善联合会</t>
  </si>
  <si>
    <t>西安疫情防控物资</t>
  </si>
  <si>
    <t>2022.9.5</t>
  </si>
  <si>
    <t>各街道办、派出所
防疫一线人员</t>
  </si>
  <si>
    <t>食品物资</t>
  </si>
  <si>
    <t>2023.4.14</t>
  </si>
  <si>
    <t>2023.12.18</t>
  </si>
  <si>
    <t>乡村振兴</t>
  </si>
  <si>
    <t>2023.12.21</t>
  </si>
  <si>
    <t>花石崖镇南沟村</t>
  </si>
  <si>
    <t>帮扶款</t>
  </si>
  <si>
    <t>2024.1.11</t>
  </si>
  <si>
    <t>张晶</t>
  </si>
  <si>
    <t>2024.4.24</t>
  </si>
  <si>
    <t>关爱特殊儿童</t>
  </si>
  <si>
    <t>学习、生活物资</t>
  </si>
  <si>
    <t>2024.9.13</t>
  </si>
  <si>
    <t>2024.10.14</t>
  </si>
  <si>
    <t>神木市敬老院</t>
  </si>
  <si>
    <t>重阳节慰问</t>
  </si>
  <si>
    <t>2025.1.3</t>
  </si>
  <si>
    <t>全市低保户、空巢老人</t>
  </si>
  <si>
    <t>“微心愿”认领活动</t>
  </si>
  <si>
    <t>2025.1.20</t>
  </si>
  <si>
    <t>新光社区</t>
  </si>
  <si>
    <t>慰问一线工作人员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</si>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</sst>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jpeg"/><Relationship Id="rId7" Type="http://schemas.openxmlformats.org/officeDocument/2006/relationships/image" Target="media/image8.jpeg"/><Relationship Id="rId6" Type="http://schemas.openxmlformats.org/officeDocument/2006/relationships/image" Target="media/image7.jpeg"/><Relationship Id="rId5" Type="http://schemas.openxmlformats.org/officeDocument/2006/relationships/image" Target="media/image6.jpeg"/><Relationship Id="rId4" Type="http://schemas.openxmlformats.org/officeDocument/2006/relationships/image" Target="media/image5.jpeg"/><Relationship Id="rId30" Type="http://schemas.openxmlformats.org/officeDocument/2006/relationships/image" Target="media/image31.png"/><Relationship Id="rId3" Type="http://schemas.openxmlformats.org/officeDocument/2006/relationships/image" Target="media/image4.jpeg"/><Relationship Id="rId29" Type="http://schemas.openxmlformats.org/officeDocument/2006/relationships/image" Target="media/image30.png"/><Relationship Id="rId28" Type="http://schemas.openxmlformats.org/officeDocument/2006/relationships/image" Target="media/image29.jpeg"/><Relationship Id="rId27" Type="http://schemas.openxmlformats.org/officeDocument/2006/relationships/image" Target="media/image28.jpeg"/><Relationship Id="rId26" Type="http://schemas.openxmlformats.org/officeDocument/2006/relationships/image" Target="media/image27.jpeg"/><Relationship Id="rId25" Type="http://schemas.openxmlformats.org/officeDocument/2006/relationships/image" Target="media/image26.jpeg"/><Relationship Id="rId24" Type="http://schemas.openxmlformats.org/officeDocument/2006/relationships/image" Target="media/image25.jpeg"/><Relationship Id="rId23" Type="http://schemas.openxmlformats.org/officeDocument/2006/relationships/image" Target="media/image24.jpeg"/><Relationship Id="rId22" Type="http://schemas.openxmlformats.org/officeDocument/2006/relationships/image" Target="media/image23.jpeg"/><Relationship Id="rId21" Type="http://schemas.openxmlformats.org/officeDocument/2006/relationships/image" Target="media/image22.jpeg"/><Relationship Id="rId20" Type="http://schemas.openxmlformats.org/officeDocument/2006/relationships/image" Target="media/image21.jpeg"/><Relationship Id="rId2" Type="http://schemas.openxmlformats.org/officeDocument/2006/relationships/image" Target="media/image3.jpeg"/><Relationship Id="rId19" Type="http://schemas.openxmlformats.org/officeDocument/2006/relationships/image" Target="media/image20.jpeg"/><Relationship Id="rId18" Type="http://schemas.openxmlformats.org/officeDocument/2006/relationships/image" Target="media/image19.jpeg"/><Relationship Id="rId17" Type="http://schemas.openxmlformats.org/officeDocument/2006/relationships/image" Target="media/image18.jpeg"/><Relationship Id="rId16" Type="http://schemas.openxmlformats.org/officeDocument/2006/relationships/image" Target="media/image17.jpeg"/><Relationship Id="rId15" Type="http://schemas.openxmlformats.org/officeDocument/2006/relationships/image" Target="media/image16.jpeg"/><Relationship Id="rId14" Type="http://schemas.openxmlformats.org/officeDocument/2006/relationships/image" Target="media/image15.jpeg"/><Relationship Id="rId13" Type="http://schemas.openxmlformats.org/officeDocument/2006/relationships/image" Target="media/image14.jpeg"/><Relationship Id="rId12" Type="http://schemas.openxmlformats.org/officeDocument/2006/relationships/image" Target="media/image13.jpeg"/><Relationship Id="rId11" Type="http://schemas.openxmlformats.org/officeDocument/2006/relationships/image" Target="media/image12.jpeg"/><Relationship Id="rId10" Type="http://schemas.openxmlformats.org/officeDocument/2006/relationships/image" Target="media/image11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</xdr:colOff>
      <xdr:row>23</xdr:row>
      <xdr:rowOff>9525</xdr:rowOff>
    </xdr:from>
    <xdr:to>
      <xdr:col>5</xdr:col>
      <xdr:colOff>1762760</xdr:colOff>
      <xdr:row>24</xdr:row>
      <xdr:rowOff>19685</xdr:rowOff>
    </xdr:to>
    <xdr:pic>
      <xdr:nvPicPr>
        <xdr:cNvPr id="2" name="图片 1" descr="捐助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5975" y="20989925"/>
          <a:ext cx="1686560" cy="962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xSplit="2" ySplit="2" topLeftCell="C25" activePane="bottomRight" state="frozen"/>
      <selection/>
      <selection pane="topRight"/>
      <selection pane="bottomLeft"/>
      <selection pane="bottomRight" activeCell="A1" sqref="A1:F26"/>
    </sheetView>
  </sheetViews>
  <sheetFormatPr defaultColWidth="9" defaultRowHeight="13.5"/>
  <cols>
    <col min="2" max="2" width="15.875" customWidth="1"/>
    <col min="3" max="3" width="22.625" customWidth="1"/>
    <col min="4" max="4" width="12.25" customWidth="1"/>
    <col min="5" max="5" width="16.625" customWidth="1"/>
    <col min="6" max="10" width="23.625" customWidth="1"/>
  </cols>
  <sheetData>
    <row r="1" ht="33" customHeight="1" spans="2:6">
      <c r="B1" s="1" t="s">
        <v>0</v>
      </c>
      <c r="C1" s="1"/>
      <c r="D1" s="1"/>
      <c r="E1" s="1"/>
      <c r="F1" s="1"/>
    </row>
    <row r="2" ht="44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75" customHeight="1" spans="1:6">
      <c r="A3" s="4">
        <v>1</v>
      </c>
      <c r="B3" s="5" t="s">
        <v>7</v>
      </c>
      <c r="C3" s="4" t="s">
        <v>8</v>
      </c>
      <c r="D3" s="4">
        <v>20000</v>
      </c>
      <c r="E3" s="4" t="s">
        <v>9</v>
      </c>
      <c r="F3" s="6" t="str">
        <f>_xlfn.DISPIMG("ID_BA5398F8063D4E4DBBB1146864497279",1)</f>
        <v>=DISPIMG("ID_BA5398F8063D4E4DBBB1146864497279",1)</v>
      </c>
    </row>
    <row r="4" ht="75" customHeight="1" spans="1:6">
      <c r="A4" s="4">
        <v>2</v>
      </c>
      <c r="B4" s="7" t="s">
        <v>10</v>
      </c>
      <c r="C4" s="4" t="s">
        <v>11</v>
      </c>
      <c r="D4" s="4">
        <v>60000</v>
      </c>
      <c r="E4" s="4" t="s">
        <v>12</v>
      </c>
      <c r="F4" s="6" t="str">
        <f>_xlfn.DISPIMG("ID_E294329884904D078D49EA79D8690381",1)</f>
        <v>=DISPIMG("ID_E294329884904D078D49EA79D8690381",1)</v>
      </c>
    </row>
    <row r="5" ht="75" customHeight="1" spans="1:6">
      <c r="A5" s="4">
        <v>3</v>
      </c>
      <c r="B5" s="5" t="s">
        <v>13</v>
      </c>
      <c r="C5" s="8" t="s">
        <v>14</v>
      </c>
      <c r="D5" s="4">
        <v>20000</v>
      </c>
      <c r="E5" s="4" t="s">
        <v>15</v>
      </c>
      <c r="F5" s="9" t="str">
        <f>_xlfn.DISPIMG("ID_6B8405D7DBEE47EC8B4EF708694F294D",1)</f>
        <v>=DISPIMG("ID_6B8405D7DBEE47EC8B4EF708694F294D",1)</v>
      </c>
    </row>
    <row r="6" ht="75" customHeight="1" spans="1:6">
      <c r="A6" s="4">
        <v>4</v>
      </c>
      <c r="B6" s="7" t="s">
        <v>16</v>
      </c>
      <c r="C6" s="4" t="s">
        <v>11</v>
      </c>
      <c r="D6" s="4">
        <v>60000</v>
      </c>
      <c r="E6" s="4" t="s">
        <v>12</v>
      </c>
      <c r="F6" s="9" t="str">
        <f>_xlfn.DISPIMG("ID_32C1B9FA2A434C229D2A381BB29ACECE",1)</f>
        <v>=DISPIMG("ID_32C1B9FA2A434C229D2A381BB29ACECE",1)</v>
      </c>
    </row>
    <row r="7" ht="75" customHeight="1" spans="1:6">
      <c r="A7" s="4">
        <v>5</v>
      </c>
      <c r="B7" s="5" t="s">
        <v>17</v>
      </c>
      <c r="C7" s="8" t="s">
        <v>18</v>
      </c>
      <c r="D7" s="4">
        <v>50000</v>
      </c>
      <c r="E7" s="4" t="s">
        <v>19</v>
      </c>
      <c r="F7" s="6" t="str">
        <f>_xlfn.DISPIMG("ID_7F2706F57234454AA8EDA3DD5D6AAC76",1)</f>
        <v>=DISPIMG("ID_7F2706F57234454AA8EDA3DD5D6AAC76",1)</v>
      </c>
    </row>
    <row r="8" ht="75" customHeight="1" spans="1:7">
      <c r="A8" s="4">
        <v>6</v>
      </c>
      <c r="B8" s="7" t="s">
        <v>20</v>
      </c>
      <c r="C8" s="4" t="s">
        <v>11</v>
      </c>
      <c r="D8" s="4">
        <v>108000</v>
      </c>
      <c r="E8" s="4" t="s">
        <v>21</v>
      </c>
      <c r="F8" s="6" t="str">
        <f>_xlfn.DISPIMG("ID_E58E4933E2A14BD5AD9ED8906637219D",1)</f>
        <v>=DISPIMG("ID_E58E4933E2A14BD5AD9ED8906637219D",1)</v>
      </c>
      <c r="G8" s="6" t="str">
        <f>_xlfn.DISPIMG("ID_845DBEF4C3AB4E639E0ACF91453045D0",1)</f>
        <v>=DISPIMG("ID_845DBEF4C3AB4E639E0ACF91453045D0",1)</v>
      </c>
    </row>
    <row r="9" ht="75" customHeight="1" spans="1:7">
      <c r="A9" s="4">
        <v>7</v>
      </c>
      <c r="B9" s="5" t="s">
        <v>20</v>
      </c>
      <c r="C9" s="4" t="s">
        <v>11</v>
      </c>
      <c r="D9" s="4">
        <v>112000</v>
      </c>
      <c r="E9" s="4" t="s">
        <v>21</v>
      </c>
      <c r="F9" s="6" t="str">
        <f>_xlfn.DISPIMG("ID_DB0DC0726FAC4322918738AE6169F30B",1)</f>
        <v>=DISPIMG("ID_DB0DC0726FAC4322918738AE6169F30B",1)</v>
      </c>
      <c r="G9" s="6" t="str">
        <f>_xlfn.DISPIMG("ID_9AE30FE618CC4B9AB4B6DB5DB68FA720",1)</f>
        <v>=DISPIMG("ID_9AE30FE618CC4B9AB4B6DB5DB68FA720",1)</v>
      </c>
    </row>
    <row r="10" ht="75" customHeight="1" spans="1:6">
      <c r="A10" s="4">
        <v>8</v>
      </c>
      <c r="B10" s="5" t="s">
        <v>22</v>
      </c>
      <c r="C10" s="4" t="s">
        <v>23</v>
      </c>
      <c r="D10" s="4">
        <v>203600</v>
      </c>
      <c r="E10" s="4" t="s">
        <v>24</v>
      </c>
      <c r="F10" s="6" t="str">
        <f>_xlfn.DISPIMG("ID_6F83BDCC27114E818F156E43F5B07B56",1)</f>
        <v>=DISPIMG("ID_6F83BDCC27114E818F156E43F5B07B56",1)</v>
      </c>
    </row>
    <row r="11" ht="75" customHeight="1" spans="1:6">
      <c r="A11" s="4">
        <v>9</v>
      </c>
      <c r="B11" s="7" t="s">
        <v>25</v>
      </c>
      <c r="C11" s="4" t="s">
        <v>11</v>
      </c>
      <c r="D11" s="4">
        <v>30000</v>
      </c>
      <c r="E11" s="4" t="s">
        <v>12</v>
      </c>
      <c r="F11" s="6" t="str">
        <f>_xlfn.DISPIMG("ID_7C410F7E79A1418D912F65FF5C3F6609",1)</f>
        <v>=DISPIMG("ID_7C410F7E79A1418D912F65FF5C3F6609",1)</v>
      </c>
    </row>
    <row r="12" ht="75" customHeight="1" spans="1:6">
      <c r="A12" s="4">
        <v>10</v>
      </c>
      <c r="B12" s="7" t="s">
        <v>26</v>
      </c>
      <c r="C12" s="4" t="s">
        <v>11</v>
      </c>
      <c r="D12" s="4">
        <v>60000</v>
      </c>
      <c r="E12" s="4" t="s">
        <v>12</v>
      </c>
      <c r="F12" s="6" t="str">
        <f>_xlfn.DISPIMG("ID_02B6BA999CE445A3BB2D53E17900A5D5",1)</f>
        <v>=DISPIMG("ID_02B6BA999CE445A3BB2D53E17900A5D5",1)</v>
      </c>
    </row>
    <row r="13" ht="75" customHeight="1" spans="1:6">
      <c r="A13" s="4">
        <v>11</v>
      </c>
      <c r="B13" s="7" t="s">
        <v>27</v>
      </c>
      <c r="C13" s="4" t="s">
        <v>28</v>
      </c>
      <c r="D13" s="4">
        <v>120000</v>
      </c>
      <c r="E13" s="4" t="s">
        <v>29</v>
      </c>
      <c r="F13" s="6" t="str">
        <f>_xlfn.DISPIMG("ID_BA9E7D10D7F74F2BB9BA49E9D2944FE4",1)</f>
        <v>=DISPIMG("ID_BA9E7D10D7F74F2BB9BA49E9D2944FE4",1)</v>
      </c>
    </row>
    <row r="14" ht="75" customHeight="1" spans="1:6">
      <c r="A14" s="4">
        <v>12</v>
      </c>
      <c r="B14" s="5" t="s">
        <v>27</v>
      </c>
      <c r="C14" s="4" t="s">
        <v>28</v>
      </c>
      <c r="D14" s="4">
        <v>124400</v>
      </c>
      <c r="E14" s="4" t="s">
        <v>29</v>
      </c>
      <c r="F14" s="6" t="str">
        <f>_xlfn.DISPIMG("ID_EEEDA12AC5A7434D9BFC9395F6893A3E",1)</f>
        <v>=DISPIMG("ID_EEEDA12AC5A7434D9BFC9395F6893A3E",1)</v>
      </c>
    </row>
    <row r="15" ht="75" customHeight="1" spans="1:10">
      <c r="A15" s="4">
        <v>13</v>
      </c>
      <c r="B15" s="7" t="s">
        <v>30</v>
      </c>
      <c r="C15" s="8" t="s">
        <v>31</v>
      </c>
      <c r="D15" s="4">
        <v>212620</v>
      </c>
      <c r="E15" s="4" t="s">
        <v>32</v>
      </c>
      <c r="F15" s="6" t="str">
        <f>_xlfn.DISPIMG("ID_341E0F04B76944BD9229DEE93D70CEFC",1)</f>
        <v>=DISPIMG("ID_341E0F04B76944BD9229DEE93D70CEFC",1)</v>
      </c>
      <c r="G15" s="6" t="str">
        <f>_xlfn.DISPIMG("ID_C512F4092F2148308A1B5102089E9ED1",1)</f>
        <v>=DISPIMG("ID_C512F4092F2148308A1B5102089E9ED1",1)</v>
      </c>
      <c r="H15" s="6" t="str">
        <f>_xlfn.DISPIMG("ID_CE60E50A760349F1A5C01D526C24558B",1)</f>
        <v>=DISPIMG("ID_CE60E50A760349F1A5C01D526C24558B",1)</v>
      </c>
      <c r="I15" s="6" t="str">
        <f>_xlfn.DISPIMG("ID_0C60EFF4F4874942AB47F0865ACD231E",1)</f>
        <v>=DISPIMG("ID_0C60EFF4F4874942AB47F0865ACD231E",1)</v>
      </c>
      <c r="J15" s="6" t="str">
        <f>_xlfn.DISPIMG("ID_E1E0E9D6A77144CC97C4D3FA1703465E",1)</f>
        <v>=DISPIMG("ID_E1E0E9D6A77144CC97C4D3FA1703465E",1)</v>
      </c>
    </row>
    <row r="16" ht="75" customHeight="1" spans="1:6">
      <c r="A16" s="4">
        <v>14</v>
      </c>
      <c r="B16" s="7" t="s">
        <v>33</v>
      </c>
      <c r="C16" s="4" t="s">
        <v>11</v>
      </c>
      <c r="D16" s="4">
        <v>60000</v>
      </c>
      <c r="E16" s="4" t="s">
        <v>12</v>
      </c>
      <c r="F16" s="6" t="str">
        <f>_xlfn.DISPIMG("ID_37E98287A0104732AEDBC2A132DA4E68",1)</f>
        <v>=DISPIMG("ID_37E98287A0104732AEDBC2A132DA4E68",1)</v>
      </c>
    </row>
    <row r="17" ht="75" customHeight="1" spans="1:6">
      <c r="A17" s="4">
        <v>15</v>
      </c>
      <c r="B17" s="7" t="s">
        <v>33</v>
      </c>
      <c r="C17" s="4" t="s">
        <v>11</v>
      </c>
      <c r="D17" s="4">
        <v>60000</v>
      </c>
      <c r="E17" s="4" t="s">
        <v>12</v>
      </c>
      <c r="F17" s="6" t="str">
        <f>_xlfn.DISPIMG("ID_0F4A35E337DE42379A8F1FD2A63239A2",1)</f>
        <v>=DISPIMG("ID_0F4A35E337DE42379A8F1FD2A63239A2",1)</v>
      </c>
    </row>
    <row r="18" ht="75" customHeight="1" spans="1:6">
      <c r="A18" s="4">
        <v>16</v>
      </c>
      <c r="B18" s="7" t="s">
        <v>34</v>
      </c>
      <c r="C18" s="4" t="s">
        <v>11</v>
      </c>
      <c r="D18" s="4">
        <v>5000</v>
      </c>
      <c r="E18" s="4" t="s">
        <v>35</v>
      </c>
      <c r="F18" s="6" t="str">
        <f>_xlfn.DISPIMG("ID_9459ADDCEE8B47E5A932375CA61D490F",1)</f>
        <v>=DISPIMG("ID_9459ADDCEE8B47E5A932375CA61D490F",1)</v>
      </c>
    </row>
    <row r="19" ht="75" customHeight="1" spans="1:6">
      <c r="A19" s="4">
        <v>17</v>
      </c>
      <c r="B19" s="5" t="s">
        <v>36</v>
      </c>
      <c r="C19" s="4" t="s">
        <v>37</v>
      </c>
      <c r="D19" s="4">
        <v>100000</v>
      </c>
      <c r="E19" s="4" t="s">
        <v>38</v>
      </c>
      <c r="F19" s="6" t="str">
        <f>_xlfn.DISPIMG("ID_2436B1BD13704973BC667562592108AE",1)</f>
        <v>=DISPIMG("ID_2436B1BD13704973BC667562592108AE",1)</v>
      </c>
    </row>
    <row r="20" ht="75" customHeight="1" spans="1:7">
      <c r="A20" s="4">
        <v>18</v>
      </c>
      <c r="B20" s="7" t="s">
        <v>39</v>
      </c>
      <c r="C20" s="4" t="s">
        <v>40</v>
      </c>
      <c r="D20" s="4">
        <v>23400</v>
      </c>
      <c r="E20" s="4" t="s">
        <v>12</v>
      </c>
      <c r="F20" s="6" t="str">
        <f>_xlfn.DISPIMG("ID_8D3C1FCE21154F368BEDC58DD06862E4",1)</f>
        <v>=DISPIMG("ID_8D3C1FCE21154F368BEDC58DD06862E4",1)</v>
      </c>
      <c r="G20" s="6" t="str">
        <f>_xlfn.DISPIMG("ID_D8844E3B5F104365BEB210AC0FF45E4E",1)</f>
        <v>=DISPIMG("ID_D8844E3B5F104365BEB210AC0FF45E4E",1)</v>
      </c>
    </row>
    <row r="21" ht="75" customHeight="1" spans="1:6">
      <c r="A21" s="4">
        <v>19</v>
      </c>
      <c r="B21" s="5" t="s">
        <v>41</v>
      </c>
      <c r="C21" s="4" t="s">
        <v>42</v>
      </c>
      <c r="D21" s="4">
        <v>20000</v>
      </c>
      <c r="E21" s="4" t="s">
        <v>43</v>
      </c>
      <c r="F21" s="6" t="str">
        <f>_xlfn.DISPIMG("ID_21E48C42853F4171AE3A8A9F660C2689",1)</f>
        <v>=DISPIMG("ID_21E48C42853F4171AE3A8A9F660C2689",1)</v>
      </c>
    </row>
    <row r="22" ht="75" customHeight="1" spans="1:6">
      <c r="A22" s="4">
        <v>20</v>
      </c>
      <c r="B22" s="10" t="s">
        <v>44</v>
      </c>
      <c r="C22" s="4" t="s">
        <v>11</v>
      </c>
      <c r="D22" s="4">
        <v>60000</v>
      </c>
      <c r="E22" s="4" t="s">
        <v>12</v>
      </c>
      <c r="F22" s="6" t="str">
        <f>_xlfn.DISPIMG("ID_B0C4D783B0074B3C874C63F760E78666",1)</f>
        <v>=DISPIMG("ID_B0C4D783B0074B3C874C63F760E78666",1)</v>
      </c>
    </row>
    <row r="23" ht="75" customHeight="1" spans="1:7">
      <c r="A23" s="4">
        <v>21</v>
      </c>
      <c r="B23" s="5" t="s">
        <v>45</v>
      </c>
      <c r="C23" s="4" t="s">
        <v>46</v>
      </c>
      <c r="D23" s="4">
        <v>7656.75</v>
      </c>
      <c r="E23" s="4" t="s">
        <v>47</v>
      </c>
      <c r="F23" s="6" t="str">
        <f>_xlfn.DISPIMG("ID_4815F14257174762930ED20C691F4739",1)</f>
        <v>=DISPIMG("ID_4815F14257174762930ED20C691F4739",1)</v>
      </c>
      <c r="G23" t="str">
        <f>_xlfn.DISPIMG("ID_9BB14C7B79B641F7843B7F789851548A",1)</f>
        <v>=DISPIMG("ID_9BB14C7B79B641F7843B7F789851548A",1)</v>
      </c>
    </row>
    <row r="24" ht="75" customHeight="1" spans="1:6">
      <c r="A24" s="4">
        <v>22</v>
      </c>
      <c r="B24" s="5" t="s">
        <v>48</v>
      </c>
      <c r="C24" s="4" t="s">
        <v>49</v>
      </c>
      <c r="D24" s="4">
        <v>6000</v>
      </c>
      <c r="E24" s="4" t="s">
        <v>50</v>
      </c>
      <c r="F24" s="6"/>
    </row>
    <row r="25" ht="75" customHeight="1" spans="1:6">
      <c r="A25" s="4">
        <v>23</v>
      </c>
      <c r="B25" s="5" t="s">
        <v>51</v>
      </c>
      <c r="C25" s="4" t="s">
        <v>52</v>
      </c>
      <c r="D25" s="4">
        <v>4920</v>
      </c>
      <c r="E25" s="4" t="s">
        <v>53</v>
      </c>
      <c r="F25" s="6" t="str">
        <f>_xlfn.DISPIMG("ID_5222AF077FEC478F9E2427BCD34499D1",1)</f>
        <v>=DISPIMG("ID_5222AF077FEC478F9E2427BCD34499D1",1)</v>
      </c>
    </row>
    <row r="26" ht="54" customHeight="1" spans="4:4">
      <c r="D26" s="11">
        <f>SUM(D3:D25)</f>
        <v>1527596.75</v>
      </c>
    </row>
    <row r="33" spans="8:8">
      <c r="H33" t="s">
        <v>54</v>
      </c>
    </row>
  </sheetData>
  <mergeCells count="1">
    <mergeCell ref="B1:F1"/>
  </mergeCells>
  <pageMargins left="0.25" right="0.25" top="0.75" bottom="0.75" header="0.298611111111111" footer="0.29861111111111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美好置业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李朕</cp:lastModifiedBy>
  <dcterms:created xsi:type="dcterms:W3CDTF">2023-05-12T11:15:00Z</dcterms:created>
  <dcterms:modified xsi:type="dcterms:W3CDTF">2025-04-30T06:06:17Z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C2F27842C57149D0963E90D4517E2F21_13</vt:lpwstr>
  </property>
</Properties>
</file>