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11418\Desktop\"/>
    </mc:Choice>
  </mc:AlternateContent>
  <xr:revisionPtr revIDLastSave="0" documentId="13_ncr:1_{338F9A72-0D79-436F-B6B8-2BECB9FC6E9E}" xr6:coauthVersionLast="47" xr6:coauthVersionMax="47" xr10:uidLastSave="{00000000-0000-0000-0000-000000000000}"/>
  <bookViews>
    <workbookView xWindow="-120" yWindow="-120" windowWidth="38640" windowHeight="21240" tabRatio="500" firstSheet="5" activeTab="8" xr2:uid="{00000000-000D-0000-FFFF-FFFF00000000}"/>
  </bookViews>
  <sheets>
    <sheet name="冠名基金收支明细 (截至20220915)" sheetId="1" r:id="rId1"/>
    <sheet name="冠名基金收支明细 (2019) " sheetId="2" r:id="rId2"/>
    <sheet name="冠名基金收支明细 (2020)" sheetId="3" r:id="rId3"/>
    <sheet name="冠名基金收支明细 (2021)" sheetId="4" r:id="rId4"/>
    <sheet name="冠名基金收支明细 (2022)" sheetId="5" r:id="rId5"/>
    <sheet name="Sheet1" sheetId="7" r:id="rId6"/>
    <sheet name="冠名基金收支明细 (2023)" sheetId="6" r:id="rId7"/>
    <sheet name="Sheet2" sheetId="8" r:id="rId8"/>
    <sheet name="冠名基金收支明细 (2024)" sheetId="9" r:id="rId9"/>
  </sheets>
  <definedNames>
    <definedName name="_xlnm._FilterDatabase" localSheetId="1" hidden="1">'冠名基金收支明细 (2019) '!$A$3:$N$3</definedName>
    <definedName name="_xlnm._FilterDatabase" localSheetId="2" hidden="1">'冠名基金收支明细 (2020)'!$A$3:$N$36</definedName>
    <definedName name="_xlnm._FilterDatabase" localSheetId="3" hidden="1">'冠名基金收支明细 (2021)'!$A$3:$N$86</definedName>
    <definedName name="_xlnm._FilterDatabase" localSheetId="4" hidden="1">'冠名基金收支明细 (2022)'!$A$3:$L$174</definedName>
    <definedName name="_xlnm._FilterDatabase" localSheetId="6" hidden="1">'冠名基金收支明细 (2023)'!$A$3:$L$230</definedName>
    <definedName name="_xlnm._FilterDatabase" localSheetId="8" hidden="1">'冠名基金收支明细 (2024)'!$A$3:$L$271</definedName>
    <definedName name="_xlnm._FilterDatabase" localSheetId="0">'冠名基金收支明细 (截至20220915)'!$A$3:$N$3</definedName>
    <definedName name="_xlnm.Print_Area" localSheetId="1">'冠名基金收支明细 (2019) '!$A$2:$L$16</definedName>
    <definedName name="_xlnm.Print_Area" localSheetId="2">'冠名基金收支明细 (2020)'!$A$2:$L$36</definedName>
    <definedName name="_xlnm.Print_Area" localSheetId="3">'冠名基金收支明细 (2021)'!$A$2:$L$86</definedName>
    <definedName name="_xlnm.Print_Area" localSheetId="4">'冠名基金收支明细 (2022)'!$A$1:$L$174</definedName>
    <definedName name="_xlnm.Print_Area" localSheetId="6">'冠名基金收支明细 (2023)'!$A$1:$L$230</definedName>
    <definedName name="_xlnm.Print_Area" localSheetId="8">'冠名基金收支明细 (2024)'!$A$1:$L$271</definedName>
    <definedName name="_xlnm.Print_Area" localSheetId="0">'冠名基金收支明细 (截至20220915)'!$A$2:$L$165</definedName>
    <definedName name="_xlnm.Print_Titles" localSheetId="1">'冠名基金收支明细 (2019) '!$2:$2</definedName>
    <definedName name="_xlnm.Print_Titles" localSheetId="2">'冠名基金收支明细 (2020)'!$2:$2</definedName>
    <definedName name="_xlnm.Print_Titles" localSheetId="3">'冠名基金收支明细 (2021)'!$2:$2</definedName>
    <definedName name="_xlnm.Print_Titles" localSheetId="4">'冠名基金收支明细 (2022)'!$2:$3</definedName>
    <definedName name="_xlnm.Print_Titles" localSheetId="6">'冠名基金收支明细 (2023)'!$2:$3</definedName>
    <definedName name="_xlnm.Print_Titles" localSheetId="8">'冠名基金收支明细 (2024)'!$2:$3</definedName>
    <definedName name="_xlnm.Print_Titles" localSheetId="0">'冠名基金收支明细 (截至20220915)'!$2:$2</definedName>
  </definedNames>
  <calcPr calcId="181029"/>
</workbook>
</file>

<file path=xl/calcChain.xml><?xml version="1.0" encoding="utf-8"?>
<calcChain xmlns="http://schemas.openxmlformats.org/spreadsheetml/2006/main">
  <c r="D84" i="9" l="1"/>
  <c r="D12" i="9"/>
  <c r="D208" i="9"/>
  <c r="C208" i="9"/>
  <c r="E209" i="9"/>
  <c r="E208" i="9" s="1"/>
  <c r="D251" i="9"/>
  <c r="C251" i="9"/>
  <c r="E252" i="9"/>
  <c r="E251" i="9" s="1"/>
  <c r="D259" i="9"/>
  <c r="C259" i="9"/>
  <c r="E260" i="9"/>
  <c r="E259" i="9" s="1"/>
  <c r="D269" i="9"/>
  <c r="C269" i="9"/>
  <c r="E270" i="9"/>
  <c r="E269" i="9" s="1"/>
  <c r="D267" i="9"/>
  <c r="C267" i="9"/>
  <c r="E268" i="9"/>
  <c r="E267" i="9" s="1"/>
  <c r="D265" i="9"/>
  <c r="C265" i="9"/>
  <c r="E266" i="9"/>
  <c r="E265" i="9" s="1"/>
  <c r="D263" i="9"/>
  <c r="C263" i="9"/>
  <c r="E264" i="9"/>
  <c r="E263" i="9" s="1"/>
  <c r="D261" i="9"/>
  <c r="C261" i="9"/>
  <c r="E262" i="9"/>
  <c r="E261" i="9" s="1"/>
  <c r="D257" i="9"/>
  <c r="C257" i="9"/>
  <c r="D255" i="9"/>
  <c r="C255" i="9"/>
  <c r="C253" i="9"/>
  <c r="D253" i="9"/>
  <c r="E258" i="9"/>
  <c r="E257" i="9" s="1"/>
  <c r="E256" i="9"/>
  <c r="E255" i="9" s="1"/>
  <c r="E254" i="9"/>
  <c r="E253" i="9" s="1"/>
  <c r="E15" i="9" l="1"/>
  <c r="D245" i="9" l="1"/>
  <c r="C245" i="9"/>
  <c r="E247" i="9"/>
  <c r="C242" i="9"/>
  <c r="D242" i="9"/>
  <c r="E244" i="9"/>
  <c r="D233" i="9"/>
  <c r="C233" i="9"/>
  <c r="E235" i="9"/>
  <c r="D227" i="9"/>
  <c r="C227" i="9"/>
  <c r="E229" i="9"/>
  <c r="C230" i="9"/>
  <c r="D224" i="9"/>
  <c r="C224" i="9"/>
  <c r="D220" i="9"/>
  <c r="C220" i="9"/>
  <c r="E223" i="9"/>
  <c r="D213" i="9"/>
  <c r="C213" i="9"/>
  <c r="E216" i="9"/>
  <c r="E212" i="9"/>
  <c r="E204" i="9"/>
  <c r="D195" i="9"/>
  <c r="C195" i="9"/>
  <c r="E199" i="9"/>
  <c r="D185" i="9"/>
  <c r="C185" i="9"/>
  <c r="E187" i="9"/>
  <c r="D182" i="9"/>
  <c r="C182" i="9"/>
  <c r="E184" i="9"/>
  <c r="D179" i="9"/>
  <c r="C179" i="9"/>
  <c r="E181" i="9"/>
  <c r="D120" i="9"/>
  <c r="C120" i="9"/>
  <c r="E122" i="9"/>
  <c r="D117" i="9"/>
  <c r="C117" i="9"/>
  <c r="E119" i="9"/>
  <c r="D114" i="9"/>
  <c r="C114" i="9"/>
  <c r="E116" i="9"/>
  <c r="E71" i="9"/>
  <c r="D59" i="9"/>
  <c r="C59" i="9"/>
  <c r="E61" i="9"/>
  <c r="E250" i="9"/>
  <c r="D248" i="9"/>
  <c r="C248" i="9"/>
  <c r="E241" i="9"/>
  <c r="D239" i="9"/>
  <c r="C239" i="9"/>
  <c r="E238" i="9"/>
  <c r="D236" i="9"/>
  <c r="C236" i="9"/>
  <c r="E232" i="9"/>
  <c r="D230" i="9"/>
  <c r="E226" i="9"/>
  <c r="E219" i="9"/>
  <c r="D217" i="9"/>
  <c r="C217" i="9"/>
  <c r="D210" i="9"/>
  <c r="C210" i="9"/>
  <c r="E207" i="9"/>
  <c r="D205" i="9"/>
  <c r="C205" i="9"/>
  <c r="E202" i="9"/>
  <c r="D200" i="9"/>
  <c r="C200" i="9"/>
  <c r="E197" i="9"/>
  <c r="E193" i="9"/>
  <c r="D191" i="9"/>
  <c r="C191" i="9"/>
  <c r="E190" i="9"/>
  <c r="D188" i="9"/>
  <c r="C188" i="9"/>
  <c r="E178" i="9"/>
  <c r="D176" i="9"/>
  <c r="C176" i="9"/>
  <c r="E175" i="9"/>
  <c r="D173" i="9"/>
  <c r="C173" i="9"/>
  <c r="E172" i="9"/>
  <c r="D170" i="9"/>
  <c r="C170" i="9"/>
  <c r="E169" i="9"/>
  <c r="D167" i="9"/>
  <c r="C167" i="9"/>
  <c r="E166" i="9"/>
  <c r="D164" i="9"/>
  <c r="C164" i="9"/>
  <c r="E162" i="9"/>
  <c r="D160" i="9"/>
  <c r="C160" i="9"/>
  <c r="E159" i="9"/>
  <c r="D157" i="9"/>
  <c r="C157" i="9"/>
  <c r="E156" i="9"/>
  <c r="D154" i="9"/>
  <c r="C154" i="9"/>
  <c r="E153" i="9"/>
  <c r="D151" i="9"/>
  <c r="C151" i="9"/>
  <c r="E150" i="9"/>
  <c r="D148" i="9"/>
  <c r="C148" i="9"/>
  <c r="E147" i="9"/>
  <c r="D145" i="9"/>
  <c r="C145" i="9"/>
  <c r="E144" i="9"/>
  <c r="D142" i="9"/>
  <c r="C142" i="9"/>
  <c r="E141" i="9"/>
  <c r="D139" i="9"/>
  <c r="C139" i="9"/>
  <c r="E138" i="9"/>
  <c r="D136" i="9"/>
  <c r="C136" i="9"/>
  <c r="E135" i="9"/>
  <c r="D133" i="9"/>
  <c r="C133" i="9"/>
  <c r="E132" i="9"/>
  <c r="D130" i="9"/>
  <c r="C130" i="9"/>
  <c r="E129" i="9"/>
  <c r="D127" i="9"/>
  <c r="C127" i="9"/>
  <c r="G126" i="9"/>
  <c r="F126" i="9"/>
  <c r="E125" i="9"/>
  <c r="D123" i="9"/>
  <c r="C123" i="9"/>
  <c r="E113" i="9"/>
  <c r="D111" i="9"/>
  <c r="C111" i="9"/>
  <c r="E110" i="9"/>
  <c r="D108" i="9"/>
  <c r="C108" i="9"/>
  <c r="E107" i="9"/>
  <c r="D105" i="9"/>
  <c r="C105" i="9"/>
  <c r="E104" i="9"/>
  <c r="D102" i="9"/>
  <c r="C102" i="9"/>
  <c r="E101" i="9"/>
  <c r="D99" i="9"/>
  <c r="C99" i="9"/>
  <c r="E98" i="9"/>
  <c r="D96" i="9"/>
  <c r="C96" i="9"/>
  <c r="E95" i="9"/>
  <c r="D93" i="9"/>
  <c r="C93" i="9"/>
  <c r="E92" i="9"/>
  <c r="D90" i="9"/>
  <c r="C90" i="9"/>
  <c r="E89" i="9"/>
  <c r="D87" i="9"/>
  <c r="C87" i="9"/>
  <c r="E86" i="9"/>
  <c r="C84" i="9"/>
  <c r="E83" i="9"/>
  <c r="D81" i="9"/>
  <c r="C81" i="9"/>
  <c r="E80" i="9"/>
  <c r="D78" i="9"/>
  <c r="C78" i="9"/>
  <c r="E77" i="9"/>
  <c r="D75" i="9"/>
  <c r="C75" i="9"/>
  <c r="E74" i="9"/>
  <c r="D72" i="9"/>
  <c r="C72" i="9"/>
  <c r="E70" i="9"/>
  <c r="D68" i="9"/>
  <c r="E64" i="9"/>
  <c r="D62" i="9"/>
  <c r="C62" i="9"/>
  <c r="E58" i="9"/>
  <c r="D56" i="9"/>
  <c r="C56" i="9"/>
  <c r="E55" i="9"/>
  <c r="D53" i="9"/>
  <c r="C53" i="9"/>
  <c r="E52" i="9"/>
  <c r="D50" i="9"/>
  <c r="C50" i="9"/>
  <c r="E49" i="9"/>
  <c r="D47" i="9"/>
  <c r="C47" i="9"/>
  <c r="E46" i="9"/>
  <c r="D44" i="9"/>
  <c r="C44" i="9"/>
  <c r="E43" i="9"/>
  <c r="D41" i="9"/>
  <c r="C41" i="9"/>
  <c r="D38" i="9"/>
  <c r="C38" i="9"/>
  <c r="E37" i="9"/>
  <c r="D35" i="9"/>
  <c r="C35" i="9"/>
  <c r="E34" i="9"/>
  <c r="D32" i="9"/>
  <c r="C32" i="9"/>
  <c r="E30" i="9"/>
  <c r="D28" i="9"/>
  <c r="C28" i="9"/>
  <c r="D25" i="9"/>
  <c r="C25" i="9"/>
  <c r="E24" i="9"/>
  <c r="D22" i="9"/>
  <c r="C22" i="9"/>
  <c r="D19" i="9"/>
  <c r="C19" i="9"/>
  <c r="E8" i="9"/>
  <c r="D6" i="9"/>
  <c r="C6" i="9"/>
  <c r="E5" i="9" l="1"/>
  <c r="C194" i="9"/>
  <c r="D194" i="9"/>
  <c r="C126" i="9"/>
  <c r="C5" i="9" s="1"/>
  <c r="D163" i="9"/>
  <c r="C163" i="9"/>
  <c r="D126" i="9"/>
  <c r="D5" i="9" s="1"/>
  <c r="D228" i="6"/>
  <c r="C228" i="6"/>
  <c r="E229" i="6"/>
  <c r="E228" i="6" s="1"/>
  <c r="E249" i="9" s="1"/>
  <c r="E248" i="9" s="1"/>
  <c r="D49" i="6"/>
  <c r="O5" i="9" l="1"/>
  <c r="N5" i="9"/>
  <c r="C207" i="6"/>
  <c r="D207" i="6"/>
  <c r="C216" i="6"/>
  <c r="E217" i="6"/>
  <c r="D216" i="6"/>
  <c r="D226" i="6"/>
  <c r="C226" i="6"/>
  <c r="D224" i="6"/>
  <c r="C224" i="6"/>
  <c r="E227" i="6"/>
  <c r="E226" i="6" s="1"/>
  <c r="E246" i="9" s="1"/>
  <c r="E245" i="9" s="1"/>
  <c r="E225" i="6"/>
  <c r="E224" i="6" s="1"/>
  <c r="E243" i="9" s="1"/>
  <c r="E242" i="9" s="1"/>
  <c r="E216" i="6" l="1"/>
  <c r="E234" i="9" s="1"/>
  <c r="E233" i="9" s="1"/>
  <c r="C49" i="6"/>
  <c r="D111" i="6"/>
  <c r="E118" i="6"/>
  <c r="E117" i="6" s="1"/>
  <c r="E124" i="9" s="1"/>
  <c r="E123" i="9" s="1"/>
  <c r="E116" i="6"/>
  <c r="E115" i="6" s="1"/>
  <c r="E121" i="9" s="1"/>
  <c r="E120" i="9" s="1"/>
  <c r="E112" i="6"/>
  <c r="E111" i="6" s="1"/>
  <c r="E115" i="9" s="1"/>
  <c r="E114" i="9" s="1"/>
  <c r="E59" i="6"/>
  <c r="E58" i="6" s="1"/>
  <c r="E60" i="9" s="1"/>
  <c r="E59" i="9" s="1"/>
  <c r="D58" i="6"/>
  <c r="E29" i="6"/>
  <c r="E175" i="6"/>
  <c r="E174" i="6" s="1"/>
  <c r="E183" i="9" s="1"/>
  <c r="E182" i="9" s="1"/>
  <c r="D174" i="6"/>
  <c r="C174" i="6"/>
  <c r="E173" i="6"/>
  <c r="E172" i="6" s="1"/>
  <c r="E180" i="9" s="1"/>
  <c r="E179" i="9" s="1"/>
  <c r="D172" i="6"/>
  <c r="C172" i="6"/>
  <c r="C176" i="6"/>
  <c r="D176" i="6"/>
  <c r="D113" i="6"/>
  <c r="C113" i="6"/>
  <c r="E114" i="6"/>
  <c r="E113" i="6" s="1"/>
  <c r="E118" i="9" s="1"/>
  <c r="E117" i="9" s="1"/>
  <c r="E8" i="6"/>
  <c r="C58" i="6"/>
  <c r="C111" i="6"/>
  <c r="D117" i="6"/>
  <c r="D115" i="6"/>
  <c r="C117" i="6"/>
  <c r="C115" i="6"/>
  <c r="E89" i="6"/>
  <c r="D87" i="6"/>
  <c r="C87" i="6"/>
  <c r="D138" i="6"/>
  <c r="C138" i="6"/>
  <c r="D135" i="6"/>
  <c r="C135" i="6"/>
  <c r="D132" i="6"/>
  <c r="C132" i="6"/>
  <c r="D129" i="6"/>
  <c r="C129" i="6"/>
  <c r="D126" i="6"/>
  <c r="C126" i="6"/>
  <c r="D123" i="6"/>
  <c r="C123" i="6"/>
  <c r="D120" i="6"/>
  <c r="C120" i="6"/>
  <c r="E110" i="6"/>
  <c r="E107" i="6"/>
  <c r="E104" i="6"/>
  <c r="E101" i="6"/>
  <c r="E98" i="6"/>
  <c r="E95" i="6"/>
  <c r="E92" i="6"/>
  <c r="E223" i="6"/>
  <c r="E220" i="6"/>
  <c r="E215" i="6"/>
  <c r="E212" i="6"/>
  <c r="E209" i="6"/>
  <c r="E206" i="6"/>
  <c r="E203" i="6"/>
  <c r="E200" i="6"/>
  <c r="D108" i="6"/>
  <c r="C108" i="6"/>
  <c r="D105" i="6"/>
  <c r="C105" i="6"/>
  <c r="D102" i="6"/>
  <c r="C102" i="6"/>
  <c r="D99" i="6"/>
  <c r="C99" i="6"/>
  <c r="D96" i="6"/>
  <c r="C96" i="6"/>
  <c r="D93" i="6"/>
  <c r="C93" i="6"/>
  <c r="D90" i="6"/>
  <c r="C90" i="6"/>
  <c r="D221" i="6"/>
  <c r="C221" i="6"/>
  <c r="D218" i="6"/>
  <c r="C218" i="6"/>
  <c r="D213" i="6"/>
  <c r="C213" i="6"/>
  <c r="D210" i="6"/>
  <c r="C210" i="6"/>
  <c r="D204" i="6"/>
  <c r="C204" i="6"/>
  <c r="D201" i="6"/>
  <c r="C201" i="6"/>
  <c r="D198" i="6"/>
  <c r="C198" i="6"/>
  <c r="D195" i="6"/>
  <c r="C195" i="6"/>
  <c r="E197" i="6"/>
  <c r="E193" i="6"/>
  <c r="D192" i="6"/>
  <c r="C192" i="6"/>
  <c r="D189" i="6"/>
  <c r="C189" i="6"/>
  <c r="D186" i="6"/>
  <c r="C186" i="6"/>
  <c r="E194" i="6"/>
  <c r="E191" i="6"/>
  <c r="E188" i="6"/>
  <c r="D182" i="6"/>
  <c r="C182" i="6"/>
  <c r="E184" i="6"/>
  <c r="D179" i="6"/>
  <c r="C179" i="6"/>
  <c r="E181" i="6"/>
  <c r="D169" i="6"/>
  <c r="C169" i="6"/>
  <c r="D166" i="6"/>
  <c r="C166" i="6"/>
  <c r="D163" i="6"/>
  <c r="C163" i="6"/>
  <c r="D160" i="6"/>
  <c r="C160" i="6"/>
  <c r="D157" i="6"/>
  <c r="C157" i="6"/>
  <c r="E171" i="6"/>
  <c r="E168" i="6"/>
  <c r="E165" i="6"/>
  <c r="E162" i="6"/>
  <c r="E159" i="6"/>
  <c r="E155" i="6"/>
  <c r="E152" i="6"/>
  <c r="E149" i="6"/>
  <c r="E146" i="6"/>
  <c r="D141" i="6"/>
  <c r="C141" i="6"/>
  <c r="E143" i="6"/>
  <c r="E140" i="6"/>
  <c r="D84" i="6"/>
  <c r="C84" i="6"/>
  <c r="D81" i="6"/>
  <c r="C81" i="6"/>
  <c r="D78" i="6"/>
  <c r="C78" i="6"/>
  <c r="E83" i="6"/>
  <c r="E80" i="6"/>
  <c r="D55" i="6"/>
  <c r="C55" i="6"/>
  <c r="D52" i="6"/>
  <c r="C52" i="6"/>
  <c r="E57" i="6"/>
  <c r="E54" i="6"/>
  <c r="E51" i="6"/>
  <c r="E48" i="6"/>
  <c r="E178" i="6"/>
  <c r="D153" i="6"/>
  <c r="C153" i="6"/>
  <c r="D150" i="6"/>
  <c r="C150" i="6"/>
  <c r="D147" i="6"/>
  <c r="C147" i="6"/>
  <c r="D144" i="6"/>
  <c r="C144" i="6"/>
  <c r="E137" i="6"/>
  <c r="E134" i="6"/>
  <c r="E131" i="6"/>
  <c r="E128" i="6"/>
  <c r="E125" i="6"/>
  <c r="E122" i="6"/>
  <c r="G119" i="6"/>
  <c r="F119" i="6"/>
  <c r="E86" i="6"/>
  <c r="E77" i="6"/>
  <c r="D75" i="6"/>
  <c r="C75" i="6"/>
  <c r="E74" i="6"/>
  <c r="D72" i="6"/>
  <c r="C72" i="6"/>
  <c r="E71" i="6"/>
  <c r="D69" i="6"/>
  <c r="C69" i="6"/>
  <c r="E68" i="6"/>
  <c r="D66" i="6"/>
  <c r="E62" i="6"/>
  <c r="D60" i="6"/>
  <c r="C60" i="6"/>
  <c r="D46" i="6"/>
  <c r="C46" i="6"/>
  <c r="E45" i="6"/>
  <c r="D43" i="6"/>
  <c r="C43" i="6"/>
  <c r="E42" i="6"/>
  <c r="D40" i="6"/>
  <c r="C40" i="6"/>
  <c r="D37" i="6"/>
  <c r="C37" i="6"/>
  <c r="E36" i="6"/>
  <c r="D34" i="6"/>
  <c r="C34" i="6"/>
  <c r="E33" i="6"/>
  <c r="D31" i="6"/>
  <c r="C31" i="6"/>
  <c r="D27" i="6"/>
  <c r="C27" i="6"/>
  <c r="D24" i="6"/>
  <c r="C24" i="6"/>
  <c r="E23" i="6"/>
  <c r="D21" i="6"/>
  <c r="C21" i="6"/>
  <c r="D18" i="6"/>
  <c r="C18" i="6"/>
  <c r="D6" i="6"/>
  <c r="C6" i="6"/>
  <c r="E5" i="6" l="1"/>
  <c r="C156" i="6"/>
  <c r="D156" i="6"/>
  <c r="D119" i="6"/>
  <c r="C185" i="6"/>
  <c r="D185" i="6"/>
  <c r="C119" i="6"/>
  <c r="C5" i="6" s="1"/>
  <c r="E192" i="6"/>
  <c r="E206" i="9" s="1"/>
  <c r="E205" i="9" s="1"/>
  <c r="E173" i="5"/>
  <c r="E172" i="5" s="1"/>
  <c r="E109" i="6" s="1"/>
  <c r="E108" i="6" s="1"/>
  <c r="E112" i="9" s="1"/>
  <c r="E111" i="9" s="1"/>
  <c r="D172" i="5"/>
  <c r="C172" i="5"/>
  <c r="E171" i="5"/>
  <c r="E170" i="5" s="1"/>
  <c r="E106" i="6" s="1"/>
  <c r="E105" i="6" s="1"/>
  <c r="E109" i="9" s="1"/>
  <c r="E108" i="9" s="1"/>
  <c r="D170" i="5"/>
  <c r="C170" i="5"/>
  <c r="E169" i="5"/>
  <c r="E168" i="5" s="1"/>
  <c r="E103" i="6" s="1"/>
  <c r="E102" i="6" s="1"/>
  <c r="E106" i="9" s="1"/>
  <c r="E105" i="9" s="1"/>
  <c r="D168" i="5"/>
  <c r="C168" i="5"/>
  <c r="E167" i="5"/>
  <c r="E166" i="5" s="1"/>
  <c r="E100" i="6" s="1"/>
  <c r="E99" i="6" s="1"/>
  <c r="E103" i="9" s="1"/>
  <c r="E102" i="9" s="1"/>
  <c r="D166" i="5"/>
  <c r="C166" i="5"/>
  <c r="E165" i="5"/>
  <c r="E164" i="5" s="1"/>
  <c r="E97" i="6" s="1"/>
  <c r="E96" i="6" s="1"/>
  <c r="E100" i="9" s="1"/>
  <c r="E99" i="9" s="1"/>
  <c r="D164" i="5"/>
  <c r="C164" i="5"/>
  <c r="E163" i="5"/>
  <c r="D162" i="5"/>
  <c r="C162" i="5"/>
  <c r="E161" i="5"/>
  <c r="D160" i="5"/>
  <c r="C160" i="5"/>
  <c r="E159" i="5"/>
  <c r="E158" i="5" s="1"/>
  <c r="E222" i="6" s="1"/>
  <c r="E221" i="6" s="1"/>
  <c r="E240" i="9" s="1"/>
  <c r="E239" i="9" s="1"/>
  <c r="D158" i="5"/>
  <c r="C158" i="5"/>
  <c r="E157" i="5"/>
  <c r="D156" i="5"/>
  <c r="C156" i="5"/>
  <c r="E155" i="5"/>
  <c r="E154" i="5"/>
  <c r="E214" i="6" s="1"/>
  <c r="E213" i="6" s="1"/>
  <c r="E231" i="9" s="1"/>
  <c r="E230" i="9" s="1"/>
  <c r="E153" i="5"/>
  <c r="E152" i="5" s="1"/>
  <c r="E211" i="6" s="1"/>
  <c r="E210" i="6" s="1"/>
  <c r="E228" i="9" s="1"/>
  <c r="E227" i="9" s="1"/>
  <c r="D152" i="5"/>
  <c r="C152" i="5"/>
  <c r="E151" i="5"/>
  <c r="E150" i="5" s="1"/>
  <c r="E208" i="6" s="1"/>
  <c r="E207" i="6" s="1"/>
  <c r="E225" i="9" s="1"/>
  <c r="E224" i="9" s="1"/>
  <c r="D150" i="5"/>
  <c r="C150" i="5"/>
  <c r="E149" i="5"/>
  <c r="E148" i="5" s="1"/>
  <c r="D148" i="5"/>
  <c r="C148" i="5"/>
  <c r="E147" i="5"/>
  <c r="E146" i="5" s="1"/>
  <c r="E202" i="6" s="1"/>
  <c r="E201" i="6" s="1"/>
  <c r="E218" i="9" s="1"/>
  <c r="E217" i="9" s="1"/>
  <c r="D146" i="5"/>
  <c r="C146" i="5"/>
  <c r="E145" i="5"/>
  <c r="E144" i="5" s="1"/>
  <c r="D144" i="5"/>
  <c r="C144" i="5"/>
  <c r="E143" i="5"/>
  <c r="E142" i="5" s="1"/>
  <c r="E196" i="6" s="1"/>
  <c r="E195" i="6" s="1"/>
  <c r="E211" i="9" s="1"/>
  <c r="E210" i="9" s="1"/>
  <c r="D142" i="5"/>
  <c r="C142" i="5"/>
  <c r="E139" i="5"/>
  <c r="E137" i="5"/>
  <c r="D135" i="5"/>
  <c r="C135" i="5"/>
  <c r="E134" i="5"/>
  <c r="E133" i="5" s="1"/>
  <c r="E183" i="6" s="1"/>
  <c r="E182" i="6" s="1"/>
  <c r="E192" i="9" s="1"/>
  <c r="E191" i="9" s="1"/>
  <c r="D133" i="5"/>
  <c r="C133" i="5"/>
  <c r="E132" i="5"/>
  <c r="E131" i="5" s="1"/>
  <c r="E180" i="6" s="1"/>
  <c r="E179" i="6" s="1"/>
  <c r="E189" i="9" s="1"/>
  <c r="E188" i="9" s="1"/>
  <c r="D131" i="5"/>
  <c r="C131" i="5"/>
  <c r="E130" i="5"/>
  <c r="E128" i="5" s="1"/>
  <c r="E177" i="6" s="1"/>
  <c r="E176" i="6" s="1"/>
  <c r="E186" i="9" s="1"/>
  <c r="E185" i="9" s="1"/>
  <c r="D128" i="5"/>
  <c r="C128" i="5"/>
  <c r="E127" i="5"/>
  <c r="E170" i="6" s="1"/>
  <c r="E169" i="6" s="1"/>
  <c r="E177" i="9" s="1"/>
  <c r="E176" i="9" s="1"/>
  <c r="E125" i="5"/>
  <c r="E167" i="6" s="1"/>
  <c r="E166" i="6" s="1"/>
  <c r="E174" i="9" s="1"/>
  <c r="E173" i="9" s="1"/>
  <c r="E123" i="5"/>
  <c r="E164" i="6" s="1"/>
  <c r="E163" i="6" s="1"/>
  <c r="E171" i="9" s="1"/>
  <c r="E170" i="9" s="1"/>
  <c r="E121" i="5"/>
  <c r="E161" i="6" s="1"/>
  <c r="E160" i="6" s="1"/>
  <c r="E168" i="9" s="1"/>
  <c r="E167" i="9" s="1"/>
  <c r="E119" i="5"/>
  <c r="E158" i="6" s="1"/>
  <c r="D117" i="5"/>
  <c r="C117" i="5"/>
  <c r="E116" i="5"/>
  <c r="D114" i="5"/>
  <c r="C114" i="5"/>
  <c r="E113" i="5"/>
  <c r="D111" i="5"/>
  <c r="C111" i="5"/>
  <c r="E110" i="5"/>
  <c r="D108" i="5"/>
  <c r="C108" i="5"/>
  <c r="E107" i="5"/>
  <c r="D105" i="5"/>
  <c r="C105" i="5"/>
  <c r="E104" i="5"/>
  <c r="E103" i="5" s="1"/>
  <c r="E142" i="6" s="1"/>
  <c r="E141" i="6" s="1"/>
  <c r="E149" i="9" s="1"/>
  <c r="E148" i="9" s="1"/>
  <c r="D103" i="5"/>
  <c r="E102" i="5"/>
  <c r="E139" i="6" s="1"/>
  <c r="E138" i="6" s="1"/>
  <c r="E146" i="9" s="1"/>
  <c r="E145" i="9" s="1"/>
  <c r="E100" i="5"/>
  <c r="E97" i="5"/>
  <c r="E94" i="5"/>
  <c r="E91" i="5"/>
  <c r="E88" i="5"/>
  <c r="D85" i="5"/>
  <c r="E85" i="5" s="1"/>
  <c r="G82" i="5"/>
  <c r="F82" i="5"/>
  <c r="C82" i="5"/>
  <c r="E81" i="5"/>
  <c r="E80" i="5" s="1"/>
  <c r="E88" i="6" s="1"/>
  <c r="E87" i="6" s="1"/>
  <c r="E91" i="9" s="1"/>
  <c r="E90" i="9" s="1"/>
  <c r="D80" i="5"/>
  <c r="C80" i="5"/>
  <c r="E79" i="5"/>
  <c r="E78" i="5" s="1"/>
  <c r="E85" i="6" s="1"/>
  <c r="E84" i="6" s="1"/>
  <c r="E88" i="9" s="1"/>
  <c r="E87" i="9" s="1"/>
  <c r="D78" i="5"/>
  <c r="C78" i="5"/>
  <c r="E76" i="5"/>
  <c r="E82" i="6" s="1"/>
  <c r="E81" i="6" s="1"/>
  <c r="E85" i="9" s="1"/>
  <c r="E84" i="9" s="1"/>
  <c r="D76" i="5"/>
  <c r="C76" i="5"/>
  <c r="E75" i="5"/>
  <c r="E74" i="5" s="1"/>
  <c r="E79" i="6" s="1"/>
  <c r="E78" i="6" s="1"/>
  <c r="E82" i="9" s="1"/>
  <c r="E81" i="9" s="1"/>
  <c r="D74" i="5"/>
  <c r="C74" i="5"/>
  <c r="E73" i="5"/>
  <c r="D71" i="5"/>
  <c r="C71" i="5"/>
  <c r="E70" i="5"/>
  <c r="D68" i="5"/>
  <c r="C68" i="5"/>
  <c r="E67" i="5"/>
  <c r="D65" i="5"/>
  <c r="C65" i="5"/>
  <c r="E64" i="5"/>
  <c r="D62" i="5"/>
  <c r="E58" i="5"/>
  <c r="D56" i="5"/>
  <c r="C56" i="5"/>
  <c r="E55" i="5"/>
  <c r="E54" i="5" s="1"/>
  <c r="E56" i="6" s="1"/>
  <c r="E55" i="6" s="1"/>
  <c r="E57" i="9" s="1"/>
  <c r="E56" i="9" s="1"/>
  <c r="D54" i="5"/>
  <c r="C54" i="5"/>
  <c r="E53" i="5"/>
  <c r="E52" i="5" s="1"/>
  <c r="E53" i="6" s="1"/>
  <c r="E52" i="6" s="1"/>
  <c r="E54" i="9" s="1"/>
  <c r="E53" i="9" s="1"/>
  <c r="D52" i="5"/>
  <c r="C52" i="5"/>
  <c r="E49" i="5"/>
  <c r="E50" i="6" s="1"/>
  <c r="E49" i="6" s="1"/>
  <c r="E51" i="9" s="1"/>
  <c r="E50" i="9" s="1"/>
  <c r="D46" i="5"/>
  <c r="C46" i="5"/>
  <c r="E45" i="5"/>
  <c r="D43" i="5"/>
  <c r="C43" i="5"/>
  <c r="E42" i="5"/>
  <c r="D40" i="5"/>
  <c r="C40" i="5"/>
  <c r="D37" i="5"/>
  <c r="C37" i="5"/>
  <c r="E36" i="5"/>
  <c r="D34" i="5"/>
  <c r="C34" i="5"/>
  <c r="E33" i="5"/>
  <c r="D31" i="5"/>
  <c r="C31" i="5"/>
  <c r="D27" i="5"/>
  <c r="C27" i="5"/>
  <c r="D24" i="5"/>
  <c r="C24" i="5"/>
  <c r="E23" i="5"/>
  <c r="D21" i="5"/>
  <c r="C21" i="5"/>
  <c r="D18" i="5"/>
  <c r="C18" i="5"/>
  <c r="E8" i="5"/>
  <c r="D6" i="5"/>
  <c r="C6" i="5"/>
  <c r="E85" i="4"/>
  <c r="E84" i="4" s="1"/>
  <c r="E129" i="5" s="1"/>
  <c r="D84" i="4"/>
  <c r="C84" i="4"/>
  <c r="E83" i="4"/>
  <c r="E82" i="4" s="1"/>
  <c r="E115" i="5" s="1"/>
  <c r="D82" i="4"/>
  <c r="C82" i="4"/>
  <c r="E81" i="4"/>
  <c r="E80" i="4" s="1"/>
  <c r="E112" i="5" s="1"/>
  <c r="D80" i="4"/>
  <c r="C80" i="4"/>
  <c r="E79" i="4"/>
  <c r="E78" i="4" s="1"/>
  <c r="E109" i="5" s="1"/>
  <c r="D78" i="4"/>
  <c r="C78" i="4"/>
  <c r="E77" i="4"/>
  <c r="E76" i="4" s="1"/>
  <c r="E106" i="5" s="1"/>
  <c r="D76" i="4"/>
  <c r="C76" i="4"/>
  <c r="E75" i="4"/>
  <c r="E74" i="4"/>
  <c r="E99" i="5" s="1"/>
  <c r="E72" i="4"/>
  <c r="E71" i="4"/>
  <c r="E96" i="5" s="1"/>
  <c r="E69" i="4"/>
  <c r="E93" i="5" s="1"/>
  <c r="E67" i="4"/>
  <c r="E90" i="5" s="1"/>
  <c r="E65" i="4"/>
  <c r="E87" i="5" s="1"/>
  <c r="E63" i="4"/>
  <c r="E84" i="5" s="1"/>
  <c r="G61" i="4"/>
  <c r="F61" i="4"/>
  <c r="D61" i="4"/>
  <c r="C61" i="4"/>
  <c r="E60" i="4"/>
  <c r="E59" i="4" s="1"/>
  <c r="E72" i="5" s="1"/>
  <c r="D59" i="4"/>
  <c r="C59" i="4"/>
  <c r="E58" i="4"/>
  <c r="E57" i="4" s="1"/>
  <c r="E69" i="5" s="1"/>
  <c r="D57" i="4"/>
  <c r="C57" i="4"/>
  <c r="E56" i="4"/>
  <c r="D55" i="4"/>
  <c r="C55" i="4"/>
  <c r="E54" i="4"/>
  <c r="E53" i="4" s="1"/>
  <c r="E63" i="5" s="1"/>
  <c r="D53" i="4"/>
  <c r="C53" i="4"/>
  <c r="E52" i="4"/>
  <c r="D50" i="4"/>
  <c r="C50" i="4"/>
  <c r="E49" i="4"/>
  <c r="E47" i="4" s="1"/>
  <c r="E57" i="5" s="1"/>
  <c r="D47" i="4"/>
  <c r="C47" i="4"/>
  <c r="E46" i="4"/>
  <c r="E45" i="4" s="1"/>
  <c r="E44" i="4"/>
  <c r="E43" i="4" s="1"/>
  <c r="D43" i="4"/>
  <c r="C43" i="4"/>
  <c r="E42" i="4"/>
  <c r="E41" i="4" s="1"/>
  <c r="E44" i="5" s="1"/>
  <c r="D41" i="4"/>
  <c r="C41" i="4"/>
  <c r="E40" i="4"/>
  <c r="E39" i="4" s="1"/>
  <c r="E41" i="5" s="1"/>
  <c r="D39" i="4"/>
  <c r="C39" i="4"/>
  <c r="E38" i="4"/>
  <c r="E37" i="4" s="1"/>
  <c r="E38" i="5" s="1"/>
  <c r="E37" i="5" s="1"/>
  <c r="E38" i="6" s="1"/>
  <c r="E37" i="6" s="1"/>
  <c r="E39" i="9" s="1"/>
  <c r="E38" i="9" s="1"/>
  <c r="D37" i="4"/>
  <c r="C37" i="4"/>
  <c r="E36" i="4"/>
  <c r="D34" i="4"/>
  <c r="C34" i="4"/>
  <c r="D31" i="4"/>
  <c r="C31" i="4"/>
  <c r="D27" i="4"/>
  <c r="C27" i="4"/>
  <c r="D24" i="4"/>
  <c r="C24" i="4"/>
  <c r="E23" i="4"/>
  <c r="D21" i="4"/>
  <c r="C21" i="4"/>
  <c r="D18" i="4"/>
  <c r="C18" i="4"/>
  <c r="E11" i="4"/>
  <c r="D9" i="4"/>
  <c r="C9" i="4"/>
  <c r="E8" i="4"/>
  <c r="D6" i="4"/>
  <c r="C6" i="4"/>
  <c r="E35" i="3"/>
  <c r="E34" i="3" s="1"/>
  <c r="E51" i="4" s="1"/>
  <c r="D34" i="3"/>
  <c r="C34" i="3"/>
  <c r="E33" i="3"/>
  <c r="E32" i="3" s="1"/>
  <c r="D32" i="3"/>
  <c r="C32" i="3"/>
  <c r="E31" i="3"/>
  <c r="E30" i="3" s="1"/>
  <c r="E35" i="4" s="1"/>
  <c r="D30" i="3"/>
  <c r="C30" i="3"/>
  <c r="E28" i="3"/>
  <c r="E32" i="4" s="1"/>
  <c r="E31" i="4" s="1"/>
  <c r="E32" i="5" s="1"/>
  <c r="D28" i="3"/>
  <c r="C28" i="3"/>
  <c r="E26" i="3"/>
  <c r="E25" i="3" s="1"/>
  <c r="E28" i="4" s="1"/>
  <c r="D25" i="3"/>
  <c r="C25" i="3"/>
  <c r="E24" i="3"/>
  <c r="E23" i="3" s="1"/>
  <c r="E25" i="4" s="1"/>
  <c r="E24" i="4" s="1"/>
  <c r="E25" i="5" s="1"/>
  <c r="E24" i="5" s="1"/>
  <c r="E25" i="6" s="1"/>
  <c r="E24" i="6" s="1"/>
  <c r="E26" i="9" s="1"/>
  <c r="E25" i="9" s="1"/>
  <c r="D23" i="3"/>
  <c r="C23" i="3"/>
  <c r="E22" i="3"/>
  <c r="E21" i="3" s="1"/>
  <c r="E22" i="4" s="1"/>
  <c r="I21" i="3"/>
  <c r="H21" i="3"/>
  <c r="G21" i="3"/>
  <c r="F21" i="3"/>
  <c r="D21" i="3"/>
  <c r="C21" i="3"/>
  <c r="E20" i="3"/>
  <c r="D18" i="3"/>
  <c r="C18" i="3"/>
  <c r="E17" i="3"/>
  <c r="C15" i="3"/>
  <c r="C12" i="3" s="1"/>
  <c r="E14" i="3"/>
  <c r="D12" i="3"/>
  <c r="E11" i="3"/>
  <c r="D9" i="3"/>
  <c r="C9" i="3"/>
  <c r="E8" i="3"/>
  <c r="D6" i="3"/>
  <c r="C6" i="3"/>
  <c r="E15" i="2"/>
  <c r="E14" i="2" s="1"/>
  <c r="E19" i="3" s="1"/>
  <c r="D14" i="2"/>
  <c r="C14" i="2"/>
  <c r="E13" i="2"/>
  <c r="E12" i="2" s="1"/>
  <c r="E16" i="3" s="1"/>
  <c r="E15" i="3" s="1"/>
  <c r="E16" i="4" s="1"/>
  <c r="E15" i="4" s="1"/>
  <c r="E16" i="5" s="1"/>
  <c r="E15" i="5" s="1"/>
  <c r="E16" i="6" s="1"/>
  <c r="E15" i="6" s="1"/>
  <c r="E17" i="9" s="1"/>
  <c r="E16" i="9" s="1"/>
  <c r="D12" i="2"/>
  <c r="C12" i="2"/>
  <c r="E11" i="2"/>
  <c r="E10" i="2" s="1"/>
  <c r="E13" i="3" s="1"/>
  <c r="E12" i="3" s="1"/>
  <c r="E13" i="4" s="1"/>
  <c r="E12" i="4" s="1"/>
  <c r="E13" i="5" s="1"/>
  <c r="E12" i="5" s="1"/>
  <c r="E13" i="6" s="1"/>
  <c r="E12" i="6" s="1"/>
  <c r="E13" i="9" s="1"/>
  <c r="E12" i="9" s="1"/>
  <c r="D10" i="2"/>
  <c r="C10" i="2"/>
  <c r="E8" i="2"/>
  <c r="E10" i="3" s="1"/>
  <c r="D8" i="2"/>
  <c r="C8" i="2"/>
  <c r="E7" i="2"/>
  <c r="E6" i="2" s="1"/>
  <c r="D6" i="2"/>
  <c r="C6" i="2"/>
  <c r="I4" i="2"/>
  <c r="H4" i="2"/>
  <c r="G4" i="2"/>
  <c r="F4" i="2"/>
  <c r="E162" i="1"/>
  <c r="E161" i="1"/>
  <c r="E160" i="1"/>
  <c r="E159" i="1"/>
  <c r="E158" i="1"/>
  <c r="E157" i="1"/>
  <c r="E156" i="1"/>
  <c r="E155" i="1" s="1"/>
  <c r="D155" i="1"/>
  <c r="C155" i="1"/>
  <c r="E154" i="1"/>
  <c r="E153" i="1" s="1"/>
  <c r="D153" i="1"/>
  <c r="C153" i="1"/>
  <c r="E152" i="1"/>
  <c r="E151" i="1" s="1"/>
  <c r="D151" i="1"/>
  <c r="C151" i="1"/>
  <c r="E150" i="1"/>
  <c r="E149" i="1" s="1"/>
  <c r="D149" i="1"/>
  <c r="C149" i="1"/>
  <c r="E148" i="1"/>
  <c r="E147" i="1" s="1"/>
  <c r="D147" i="1"/>
  <c r="C147" i="1"/>
  <c r="E141" i="1"/>
  <c r="E139" i="1"/>
  <c r="D137" i="1"/>
  <c r="C137" i="1"/>
  <c r="E135" i="1"/>
  <c r="E134" i="1" s="1"/>
  <c r="D134" i="1"/>
  <c r="C134" i="1"/>
  <c r="E133" i="1"/>
  <c r="E132" i="1" s="1"/>
  <c r="D132" i="1"/>
  <c r="C132" i="1"/>
  <c r="E131" i="1"/>
  <c r="E130" i="1"/>
  <c r="D129" i="1"/>
  <c r="C129" i="1"/>
  <c r="E123" i="1"/>
  <c r="E121" i="1"/>
  <c r="E119" i="1"/>
  <c r="E117" i="1" s="1"/>
  <c r="D117" i="1"/>
  <c r="C117" i="1"/>
  <c r="E116" i="1"/>
  <c r="E115" i="1"/>
  <c r="D114" i="1"/>
  <c r="C114" i="1"/>
  <c r="E112" i="1"/>
  <c r="E111" i="1"/>
  <c r="D110" i="1"/>
  <c r="C110" i="1"/>
  <c r="E109" i="1"/>
  <c r="E108" i="1"/>
  <c r="E107" i="1" s="1"/>
  <c r="D107" i="1"/>
  <c r="C107" i="1"/>
  <c r="E106" i="1"/>
  <c r="E105" i="1"/>
  <c r="D104" i="1"/>
  <c r="C104" i="1"/>
  <c r="E100" i="1"/>
  <c r="E97" i="1"/>
  <c r="E96" i="1"/>
  <c r="E95" i="1"/>
  <c r="E93" i="1"/>
  <c r="E92" i="1"/>
  <c r="E91" i="1"/>
  <c r="E89" i="1"/>
  <c r="E88" i="1"/>
  <c r="E85" i="1"/>
  <c r="E83" i="1"/>
  <c r="E82" i="1"/>
  <c r="E80" i="1"/>
  <c r="G78" i="1"/>
  <c r="G4" i="1" s="1"/>
  <c r="F78" i="1"/>
  <c r="F4" i="1" s="1"/>
  <c r="D78" i="1"/>
  <c r="C78" i="1"/>
  <c r="E76" i="1"/>
  <c r="E75" i="1" s="1"/>
  <c r="D75" i="1"/>
  <c r="C75" i="1"/>
  <c r="E74" i="1"/>
  <c r="E73" i="1" s="1"/>
  <c r="D73" i="1"/>
  <c r="C73" i="1"/>
  <c r="E71" i="1"/>
  <c r="D71" i="1"/>
  <c r="C71" i="1"/>
  <c r="E70" i="1"/>
  <c r="E69" i="1" s="1"/>
  <c r="D69" i="1"/>
  <c r="C69" i="1"/>
  <c r="E68" i="1"/>
  <c r="E67" i="1"/>
  <c r="D66" i="1"/>
  <c r="C66" i="1"/>
  <c r="E65" i="1"/>
  <c r="E64" i="1"/>
  <c r="D63" i="1"/>
  <c r="C63" i="1"/>
  <c r="E62" i="1"/>
  <c r="E61" i="1"/>
  <c r="D60" i="1"/>
  <c r="C60" i="1"/>
  <c r="E59" i="1"/>
  <c r="E58" i="1" s="1"/>
  <c r="D58" i="1"/>
  <c r="C58" i="1"/>
  <c r="E57" i="1"/>
  <c r="E56" i="1"/>
  <c r="D55" i="1"/>
  <c r="C55" i="1"/>
  <c r="E54" i="1"/>
  <c r="E53" i="1"/>
  <c r="E52" i="1"/>
  <c r="D51" i="1"/>
  <c r="C51" i="1"/>
  <c r="E49" i="1"/>
  <c r="E48" i="1" s="1"/>
  <c r="D48" i="1"/>
  <c r="C48" i="1"/>
  <c r="E46" i="1"/>
  <c r="E45" i="1"/>
  <c r="E44" i="1" s="1"/>
  <c r="D44" i="1"/>
  <c r="C44" i="1"/>
  <c r="E43" i="1"/>
  <c r="E42" i="1" s="1"/>
  <c r="D42" i="1"/>
  <c r="C42" i="1"/>
  <c r="E41" i="1"/>
  <c r="E40" i="1"/>
  <c r="D39" i="1"/>
  <c r="C39" i="1"/>
  <c r="E38" i="1"/>
  <c r="E37" i="1" s="1"/>
  <c r="D37" i="1"/>
  <c r="C37" i="1"/>
  <c r="E36" i="1"/>
  <c r="E35" i="1"/>
  <c r="E34" i="1"/>
  <c r="D33" i="1"/>
  <c r="C33" i="1"/>
  <c r="E30" i="1"/>
  <c r="D30" i="1"/>
  <c r="C30" i="1"/>
  <c r="E28" i="1"/>
  <c r="E27" i="1" s="1"/>
  <c r="D27" i="1"/>
  <c r="C27" i="1"/>
  <c r="E26" i="1"/>
  <c r="E25" i="1" s="1"/>
  <c r="D25" i="1"/>
  <c r="C25" i="1"/>
  <c r="E24" i="1"/>
  <c r="E23" i="1"/>
  <c r="E22" i="1"/>
  <c r="D21" i="1"/>
  <c r="C21" i="1"/>
  <c r="E20" i="1"/>
  <c r="E19" i="1"/>
  <c r="D18" i="1"/>
  <c r="C18" i="1"/>
  <c r="E17" i="1"/>
  <c r="E16" i="1" s="1"/>
  <c r="D16" i="1"/>
  <c r="C16" i="1"/>
  <c r="E15" i="1"/>
  <c r="E14" i="1" s="1"/>
  <c r="D14" i="1"/>
  <c r="C14" i="1"/>
  <c r="E13" i="1"/>
  <c r="E12" i="1"/>
  <c r="E11" i="1"/>
  <c r="D10" i="1"/>
  <c r="C10" i="1"/>
  <c r="E9" i="1"/>
  <c r="E8" i="1"/>
  <c r="E7" i="1"/>
  <c r="D6" i="1"/>
  <c r="C6" i="1"/>
  <c r="C4" i="2" l="1"/>
  <c r="E205" i="6"/>
  <c r="E204" i="6" s="1"/>
  <c r="E222" i="9" s="1"/>
  <c r="E221" i="9"/>
  <c r="E220" i="9" s="1"/>
  <c r="E187" i="6"/>
  <c r="E186" i="6" s="1"/>
  <c r="E198" i="9" s="1"/>
  <c r="E195" i="9" s="1"/>
  <c r="E194" i="9" s="1"/>
  <c r="E196" i="9"/>
  <c r="E190" i="6"/>
  <c r="E189" i="6" s="1"/>
  <c r="E203" i="9" s="1"/>
  <c r="E200" i="9" s="1"/>
  <c r="E201" i="9"/>
  <c r="E199" i="6"/>
  <c r="E198" i="6" s="1"/>
  <c r="E215" i="9" s="1"/>
  <c r="E214" i="9"/>
  <c r="D5" i="6"/>
  <c r="N5" i="6" s="1"/>
  <c r="E127" i="6"/>
  <c r="E126" i="6" s="1"/>
  <c r="E134" i="9" s="1"/>
  <c r="E133" i="9" s="1"/>
  <c r="E63" i="1"/>
  <c r="E157" i="6"/>
  <c r="E34" i="4"/>
  <c r="E35" i="5" s="1"/>
  <c r="E34" i="5" s="1"/>
  <c r="E35" i="6" s="1"/>
  <c r="E34" i="6" s="1"/>
  <c r="E36" i="9" s="1"/>
  <c r="E35" i="9" s="1"/>
  <c r="E114" i="1"/>
  <c r="E136" i="6"/>
  <c r="E135" i="6" s="1"/>
  <c r="E143" i="9" s="1"/>
  <c r="E142" i="9" s="1"/>
  <c r="E50" i="4"/>
  <c r="E60" i="5" s="1"/>
  <c r="E59" i="5" s="1"/>
  <c r="E64" i="6" s="1"/>
  <c r="E63" i="6" s="1"/>
  <c r="E66" i="9" s="1"/>
  <c r="E65" i="9" s="1"/>
  <c r="E10" i="1"/>
  <c r="E60" i="1"/>
  <c r="E110" i="1"/>
  <c r="D4" i="2"/>
  <c r="E18" i="3"/>
  <c r="E19" i="4" s="1"/>
  <c r="E18" i="4" s="1"/>
  <c r="E19" i="5" s="1"/>
  <c r="E18" i="5" s="1"/>
  <c r="E19" i="6" s="1"/>
  <c r="E18" i="6" s="1"/>
  <c r="E20" i="9" s="1"/>
  <c r="E19" i="9" s="1"/>
  <c r="E21" i="4"/>
  <c r="E22" i="5" s="1"/>
  <c r="E21" i="5" s="1"/>
  <c r="E22" i="6" s="1"/>
  <c r="E21" i="6" s="1"/>
  <c r="E23" i="9" s="1"/>
  <c r="E22" i="9" s="1"/>
  <c r="C5" i="4"/>
  <c r="E55" i="4"/>
  <c r="E66" i="5" s="1"/>
  <c r="E65" i="5" s="1"/>
  <c r="E70" i="6" s="1"/>
  <c r="E69" i="6" s="1"/>
  <c r="E73" i="9" s="1"/>
  <c r="E72" i="9" s="1"/>
  <c r="D82" i="5"/>
  <c r="D5" i="5" s="1"/>
  <c r="E39" i="1"/>
  <c r="E61" i="4"/>
  <c r="E108" i="5"/>
  <c r="E148" i="6" s="1"/>
  <c r="E147" i="6" s="1"/>
  <c r="E155" i="9" s="1"/>
  <c r="E154" i="9" s="1"/>
  <c r="E104" i="1"/>
  <c r="E137" i="1"/>
  <c r="E9" i="3"/>
  <c r="E10" i="4" s="1"/>
  <c r="E9" i="4" s="1"/>
  <c r="E10" i="5" s="1"/>
  <c r="E9" i="5" s="1"/>
  <c r="E121" i="6"/>
  <c r="E120" i="6" s="1"/>
  <c r="E128" i="9" s="1"/>
  <c r="E127" i="9" s="1"/>
  <c r="E21" i="1"/>
  <c r="E124" i="6"/>
  <c r="E123" i="6" s="1"/>
  <c r="E131" i="9" s="1"/>
  <c r="E130" i="9" s="1"/>
  <c r="E130" i="6"/>
  <c r="E129" i="6" s="1"/>
  <c r="E137" i="9" s="1"/>
  <c r="E136" i="9" s="1"/>
  <c r="E133" i="6"/>
  <c r="E132" i="6" s="1"/>
  <c r="E140" i="9" s="1"/>
  <c r="E139" i="9" s="1"/>
  <c r="E185" i="6"/>
  <c r="D4" i="1"/>
  <c r="E33" i="1"/>
  <c r="E55" i="1"/>
  <c r="E129" i="1"/>
  <c r="E5" i="4"/>
  <c r="E27" i="4"/>
  <c r="E28" i="5" s="1"/>
  <c r="E27" i="5" s="1"/>
  <c r="E28" i="6" s="1"/>
  <c r="E27" i="6" s="1"/>
  <c r="E29" i="9" s="1"/>
  <c r="E28" i="9" s="1"/>
  <c r="D5" i="4"/>
  <c r="C4" i="1"/>
  <c r="E18" i="1"/>
  <c r="E51" i="1"/>
  <c r="E66" i="1"/>
  <c r="C5" i="3"/>
  <c r="C4" i="3" s="1"/>
  <c r="E5" i="3"/>
  <c r="E47" i="5"/>
  <c r="E46" i="5" s="1"/>
  <c r="E47" i="6"/>
  <c r="E46" i="6" s="1"/>
  <c r="E48" i="9" s="1"/>
  <c r="E47" i="9" s="1"/>
  <c r="E156" i="5"/>
  <c r="E219" i="6"/>
  <c r="E218" i="6" s="1"/>
  <c r="E237" i="9" s="1"/>
  <c r="E236" i="9" s="1"/>
  <c r="E31" i="5"/>
  <c r="E32" i="6" s="1"/>
  <c r="E31" i="6" s="1"/>
  <c r="E33" i="9" s="1"/>
  <c r="E32" i="9" s="1"/>
  <c r="E135" i="5"/>
  <c r="E111" i="5"/>
  <c r="E151" i="6" s="1"/>
  <c r="E150" i="6" s="1"/>
  <c r="E158" i="9" s="1"/>
  <c r="E157" i="9" s="1"/>
  <c r="E62" i="5"/>
  <c r="E67" i="6" s="1"/>
  <c r="E66" i="6" s="1"/>
  <c r="E69" i="9" s="1"/>
  <c r="E68" i="9" s="1"/>
  <c r="E105" i="5"/>
  <c r="E145" i="6" s="1"/>
  <c r="E144" i="6" s="1"/>
  <c r="E152" i="9" s="1"/>
  <c r="E151" i="9" s="1"/>
  <c r="E114" i="5"/>
  <c r="E154" i="6" s="1"/>
  <c r="E153" i="6" s="1"/>
  <c r="E161" i="9" s="1"/>
  <c r="E160" i="9" s="1"/>
  <c r="E43" i="5"/>
  <c r="E44" i="6" s="1"/>
  <c r="E43" i="6" s="1"/>
  <c r="E45" i="9" s="1"/>
  <c r="E44" i="9" s="1"/>
  <c r="C5" i="5"/>
  <c r="E162" i="5"/>
  <c r="E94" i="6" s="1"/>
  <c r="E93" i="6" s="1"/>
  <c r="E97" i="9" s="1"/>
  <c r="E96" i="9" s="1"/>
  <c r="E40" i="5"/>
  <c r="E41" i="6" s="1"/>
  <c r="E40" i="6" s="1"/>
  <c r="E42" i="9" s="1"/>
  <c r="E41" i="9" s="1"/>
  <c r="E71" i="5"/>
  <c r="E76" i="6" s="1"/>
  <c r="E75" i="6" s="1"/>
  <c r="E79" i="9" s="1"/>
  <c r="E78" i="9" s="1"/>
  <c r="E117" i="5"/>
  <c r="E160" i="5"/>
  <c r="E91" i="6" s="1"/>
  <c r="E90" i="6" s="1"/>
  <c r="E94" i="9" s="1"/>
  <c r="E93" i="9" s="1"/>
  <c r="E4" i="2"/>
  <c r="D5" i="3"/>
  <c r="D4" i="3" s="1"/>
  <c r="E68" i="5"/>
  <c r="E73" i="6" s="1"/>
  <c r="E72" i="6" s="1"/>
  <c r="E76" i="9" s="1"/>
  <c r="E75" i="9" s="1"/>
  <c r="E5" i="5"/>
  <c r="E7" i="3"/>
  <c r="E6" i="3" s="1"/>
  <c r="E56" i="5"/>
  <c r="E61" i="6" s="1"/>
  <c r="E60" i="6" s="1"/>
  <c r="E63" i="9" s="1"/>
  <c r="E62" i="9" s="1"/>
  <c r="E82" i="5"/>
  <c r="E6" i="1"/>
  <c r="E78" i="1"/>
  <c r="E126" i="9" l="1"/>
  <c r="E10" i="6"/>
  <c r="E9" i="6" s="1"/>
  <c r="E10" i="9"/>
  <c r="E9" i="9" s="1"/>
  <c r="E213" i="9"/>
  <c r="E156" i="6"/>
  <c r="E165" i="9"/>
  <c r="E164" i="9" s="1"/>
  <c r="E163" i="9" s="1"/>
  <c r="C4" i="4"/>
  <c r="E119" i="6"/>
  <c r="D4" i="4"/>
  <c r="N4" i="3"/>
  <c r="E4" i="1"/>
  <c r="N5" i="5"/>
  <c r="D4" i="5"/>
  <c r="C4" i="5"/>
  <c r="E7" i="4"/>
  <c r="E6" i="4" s="1"/>
  <c r="E4" i="3"/>
  <c r="N4" i="4" s="1"/>
  <c r="C4" i="6" l="1"/>
  <c r="C4" i="9" s="1"/>
  <c r="N4" i="9"/>
  <c r="D4" i="6"/>
  <c r="D4" i="9" s="1"/>
  <c r="O4" i="9"/>
  <c r="N4" i="6"/>
  <c r="O4" i="6"/>
  <c r="E7" i="5"/>
  <c r="E6" i="5" s="1"/>
  <c r="E7" i="6" s="1"/>
  <c r="E6" i="6" s="1"/>
  <c r="E4" i="4"/>
  <c r="N4" i="5" s="1"/>
  <c r="E4" i="6" l="1"/>
  <c r="E7" i="9"/>
  <c r="E6" i="9" s="1"/>
  <c r="E4" i="9" s="1"/>
  <c r="E4" i="5"/>
  <c r="P4" i="9" s="1"/>
  <c r="O4" i="5" l="1"/>
  <c r="P4" i="6"/>
</calcChain>
</file>

<file path=xl/sharedStrings.xml><?xml version="1.0" encoding="utf-8"?>
<sst xmlns="http://schemas.openxmlformats.org/spreadsheetml/2006/main" count="4722" uniqueCount="474">
  <si>
    <t>江苏省社会帮扶基金会
“江苏省社会帮扶基金会冠名基金”项目善款收支明细表（元）
2019年1月1日截至2022年9月15日</t>
  </si>
  <si>
    <t>序号</t>
  </si>
  <si>
    <t>冠名基金名称</t>
  </si>
  <si>
    <t>线下捐款</t>
  </si>
  <si>
    <t>善款支出</t>
  </si>
  <si>
    <t>善款余额</t>
  </si>
  <si>
    <t>帮扶领域</t>
  </si>
  <si>
    <t>设立人</t>
  </si>
  <si>
    <t>编号</t>
  </si>
  <si>
    <t>————</t>
  </si>
  <si>
    <t>助老区</t>
  </si>
  <si>
    <t>省帮扶
“三会”系统</t>
  </si>
  <si>
    <t>省扶贫“三会”</t>
  </si>
  <si>
    <t>0001</t>
  </si>
  <si>
    <t>南京中山博爱基金</t>
  </si>
  <si>
    <t>纳雍扶贫</t>
  </si>
  <si>
    <t>民革南京</t>
  </si>
  <si>
    <t>GMJJ_001</t>
  </si>
  <si>
    <t>2019年</t>
  </si>
  <si>
    <t>2020年</t>
  </si>
  <si>
    <t>2021年</t>
  </si>
  <si>
    <t>0002</t>
  </si>
  <si>
    <t>碧桂园沪苏一对一帮扶基金</t>
  </si>
  <si>
    <t>助学帮扶</t>
  </si>
  <si>
    <t xml:space="preserve">碧桂园沪苏区 </t>
  </si>
  <si>
    <t>GMJJ_002</t>
  </si>
  <si>
    <t>0003</t>
  </si>
  <si>
    <t>校园文学发展基金</t>
  </si>
  <si>
    <t>助教帮扶</t>
  </si>
  <si>
    <t>南京求学教育发展研究院</t>
  </si>
  <si>
    <t>GMJJ_003</t>
  </si>
  <si>
    <t>0004</t>
  </si>
  <si>
    <t>凡事诚基金</t>
  </si>
  <si>
    <t>助困帮扶</t>
  </si>
  <si>
    <t>凡事诚公司</t>
  </si>
  <si>
    <t>GMJJ_004</t>
  </si>
  <si>
    <t>0005</t>
  </si>
  <si>
    <t>容大盛宴爱心基金</t>
  </si>
  <si>
    <t>助学助困</t>
  </si>
  <si>
    <t>容大盛宴酒店</t>
  </si>
  <si>
    <t>GMJJ_005</t>
  </si>
  <si>
    <t>0006</t>
  </si>
  <si>
    <t>范舍得爱公益基金</t>
  </si>
  <si>
    <t>范爱网络</t>
  </si>
  <si>
    <t>GMJJ_008</t>
  </si>
  <si>
    <t>2022年</t>
  </si>
  <si>
    <t>0007</t>
  </si>
  <si>
    <t>股企慈善公益基金</t>
  </si>
  <si>
    <t>省股企协会</t>
  </si>
  <si>
    <t>GMJJ_009</t>
  </si>
  <si>
    <t>0008</t>
  </si>
  <si>
    <t>福汇公益基金</t>
  </si>
  <si>
    <t>福满优科技</t>
  </si>
  <si>
    <t>GMJJ_010</t>
  </si>
  <si>
    <t>0009</t>
  </si>
  <si>
    <t>盐商公益基金</t>
  </si>
  <si>
    <t>盐商网（江苏）物联科技有限公司</t>
  </si>
  <si>
    <t>GMJJ_011</t>
  </si>
  <si>
    <t>0010</t>
  </si>
  <si>
    <t>大爱苏商基金</t>
  </si>
  <si>
    <t>省苏商促进会</t>
  </si>
  <si>
    <t>GMJJ_012</t>
  </si>
  <si>
    <t>0011</t>
  </si>
  <si>
    <t>靖商爱心基金</t>
  </si>
  <si>
    <t>江苏宏星电力</t>
  </si>
  <si>
    <t>GMJJ_013</t>
  </si>
  <si>
    <t>0012</t>
  </si>
  <si>
    <t>民乐爱心基金</t>
  </si>
  <si>
    <t>徐静</t>
  </si>
  <si>
    <t>江苏民乐保安</t>
  </si>
  <si>
    <t>GMJJ_016</t>
  </si>
  <si>
    <t>0013</t>
  </si>
  <si>
    <t>启宏未来基金</t>
  </si>
  <si>
    <t>程龙运</t>
  </si>
  <si>
    <t>江苏启宏控股</t>
  </si>
  <si>
    <t>GMJJ_017</t>
  </si>
  <si>
    <t>0014</t>
  </si>
  <si>
    <t>兴佑慈善基金</t>
  </si>
  <si>
    <t>魏唐忠</t>
  </si>
  <si>
    <t>南京兴佑交通</t>
  </si>
  <si>
    <t>GMJJ_018</t>
  </si>
  <si>
    <t>0015</t>
  </si>
  <si>
    <t>欣昌大爱基金</t>
  </si>
  <si>
    <t>赵磊</t>
  </si>
  <si>
    <t>江苏欣昌建设</t>
  </si>
  <si>
    <t>GMJJ_023</t>
  </si>
  <si>
    <t>0016</t>
  </si>
  <si>
    <t>军缘爱心基金</t>
  </si>
  <si>
    <t>孟智辉</t>
  </si>
  <si>
    <t>南京军缘服务</t>
  </si>
  <si>
    <t>GMJJ_024</t>
  </si>
  <si>
    <t>0017</t>
  </si>
  <si>
    <t>关注胃肠 慈善助医</t>
  </si>
  <si>
    <t>助医助困</t>
  </si>
  <si>
    <t>南京妙手肛肠</t>
  </si>
  <si>
    <t>GMJJ_031</t>
  </si>
  <si>
    <t>0018</t>
  </si>
  <si>
    <t>万家福爱心基金</t>
  </si>
  <si>
    <t>江苏万家福服务</t>
  </si>
  <si>
    <t>GMJJ_037</t>
  </si>
  <si>
    <t>3201</t>
  </si>
  <si>
    <t xml:space="preserve">南京市“三会”：设立 </t>
  </si>
  <si>
    <t>0101</t>
  </si>
  <si>
    <t>川航智能爱心基金</t>
  </si>
  <si>
    <t>江宁区+川航</t>
  </si>
  <si>
    <t>GMJJ_006</t>
  </si>
  <si>
    <t>0102</t>
  </si>
  <si>
    <t>康普爱心基金</t>
  </si>
  <si>
    <t>浦口区+康普</t>
  </si>
  <si>
    <t>GMJJ_007</t>
  </si>
  <si>
    <t>0103</t>
  </si>
  <si>
    <t>天禄梦爱心基金</t>
  </si>
  <si>
    <t>张位刚</t>
  </si>
  <si>
    <t>浦口区+天禄梦</t>
  </si>
  <si>
    <t>GMJJ_015</t>
  </si>
  <si>
    <t>0104</t>
  </si>
  <si>
    <t>鲸喜购爱心基金</t>
  </si>
  <si>
    <t>浦口区+鲸喜生态</t>
  </si>
  <si>
    <t>GMJJ_026</t>
  </si>
  <si>
    <t>0105</t>
  </si>
  <si>
    <t>爱培佑康复基金</t>
  </si>
  <si>
    <t>助残助困</t>
  </si>
  <si>
    <t>浦口区+爱培佑</t>
  </si>
  <si>
    <t>GMJJ_027</t>
  </si>
  <si>
    <t>0106</t>
  </si>
  <si>
    <t>远坤爱心基金</t>
  </si>
  <si>
    <t>浦口区+南京远坤</t>
  </si>
  <si>
    <t>GMJJ_028</t>
  </si>
  <si>
    <t>0107</t>
  </si>
  <si>
    <t>简诺爱心基金</t>
  </si>
  <si>
    <t xml:space="preserve">浦口区+简诺生态 </t>
  </si>
  <si>
    <t>GMJJ_029</t>
  </si>
  <si>
    <t>0108</t>
  </si>
  <si>
    <t>金富达爱心基金</t>
  </si>
  <si>
    <t xml:space="preserve">浦口区+金富达 </t>
  </si>
  <si>
    <t>GMJJ_030</t>
  </si>
  <si>
    <t>0109</t>
  </si>
  <si>
    <t>助学助农公益基金</t>
  </si>
  <si>
    <t>浦口区+中益青年</t>
  </si>
  <si>
    <t>GMJJ_034</t>
  </si>
  <si>
    <t>0110</t>
  </si>
  <si>
    <t>强谐市政爱心基金</t>
  </si>
  <si>
    <t>江宁区+江苏强谐</t>
  </si>
  <si>
    <t>GMJJ_040</t>
  </si>
  <si>
    <t>3202</t>
  </si>
  <si>
    <t>无锡市“三会”：设立 个冠名基金（ 区）。</t>
  </si>
  <si>
    <t>0201</t>
  </si>
  <si>
    <t>锡商爱心基金</t>
  </si>
  <si>
    <t>吴　炜</t>
  </si>
  <si>
    <t>无锡市+各区</t>
  </si>
  <si>
    <t>GMJJ_025</t>
  </si>
  <si>
    <t>锡商爱心基金市级</t>
  </si>
  <si>
    <t>华少波</t>
  </si>
  <si>
    <t>无锡市老促会</t>
  </si>
  <si>
    <t>锡商爱心基金江阴</t>
  </si>
  <si>
    <r>
      <rPr>
        <sz val="11"/>
        <color rgb="FF000000"/>
        <rFont val="微软雅黑"/>
        <family val="2"/>
        <charset val="134"/>
      </rPr>
      <t>薛</t>
    </r>
    <r>
      <rPr>
        <sz val="12"/>
        <color rgb="FF000000"/>
        <rFont val="微软雅黑"/>
        <family val="2"/>
        <charset val="134"/>
      </rPr>
      <t xml:space="preserve">  </t>
    </r>
    <r>
      <rPr>
        <sz val="12"/>
        <color rgb="FF000000"/>
        <rFont val="宋体"/>
        <family val="3"/>
        <charset val="134"/>
      </rPr>
      <t>良</t>
    </r>
  </si>
  <si>
    <t>江阴市老促会</t>
  </si>
  <si>
    <t>锡商爱心基金宜兴</t>
  </si>
  <si>
    <t>顾建农</t>
  </si>
  <si>
    <t>宜兴市老促会</t>
  </si>
  <si>
    <t>锡商爱心基金锡山</t>
  </si>
  <si>
    <t>华炳泉</t>
  </si>
  <si>
    <t>锡山区老促会</t>
  </si>
  <si>
    <t>锡商爱心基金惠山</t>
  </si>
  <si>
    <t>陈锡瑜</t>
  </si>
  <si>
    <t>惠山区老促会</t>
  </si>
  <si>
    <t>锡商爱心基金滨湖</t>
  </si>
  <si>
    <t>沈利民</t>
  </si>
  <si>
    <t>滨湖区老促会</t>
  </si>
  <si>
    <t>锡商爱心基金新吴</t>
  </si>
  <si>
    <t>周青</t>
  </si>
  <si>
    <t>新吴区老促会</t>
  </si>
  <si>
    <t>堰桥镇“双拥”基金</t>
  </si>
  <si>
    <t>双拥助困</t>
  </si>
  <si>
    <t>GMJJ_025_1</t>
  </si>
  <si>
    <t>3203</t>
  </si>
  <si>
    <t>徐州市“三会”：设立 个冠名基金（ 区）。</t>
  </si>
  <si>
    <t>3204</t>
  </si>
  <si>
    <t>常州市“三会”：设立 个冠名基金（ 区）。</t>
  </si>
  <si>
    <t>0401</t>
  </si>
  <si>
    <t>溧阳健康关爱基金</t>
  </si>
  <si>
    <t>陈志明</t>
  </si>
  <si>
    <t>溧阳市老促会</t>
  </si>
  <si>
    <t>GMJJ_019</t>
  </si>
  <si>
    <t>0402</t>
  </si>
  <si>
    <t>志成大爱基金</t>
  </si>
  <si>
    <t>李志鹏</t>
  </si>
  <si>
    <t>助困助学</t>
  </si>
  <si>
    <t>金坛区老促会</t>
  </si>
  <si>
    <t>GMJJ_020</t>
  </si>
  <si>
    <t>0403</t>
  </si>
  <si>
    <t>金坛一建爱心基金</t>
  </si>
  <si>
    <t>助医助学</t>
  </si>
  <si>
    <t>GMJJ_021</t>
  </si>
  <si>
    <t>3205</t>
  </si>
  <si>
    <t>苏州市“三会”：设立 个冠名基金（ 区）。</t>
  </si>
  <si>
    <t>0501</t>
  </si>
  <si>
    <t>大湖爱心基金</t>
  </si>
  <si>
    <t>施天慧</t>
  </si>
  <si>
    <t>苏州市+大湖团队</t>
  </si>
  <si>
    <t>GMJJ_014</t>
  </si>
  <si>
    <t>0502</t>
  </si>
  <si>
    <t>苏州强村富民基金</t>
  </si>
  <si>
    <t>苏州市社会帮扶基金会</t>
  </si>
  <si>
    <t>GMJJ_033</t>
  </si>
  <si>
    <t>张家港强村富民基金</t>
  </si>
  <si>
    <t>张家港市老促会</t>
  </si>
  <si>
    <t>常熟强村富民基金</t>
  </si>
  <si>
    <t>常熟市老促会</t>
  </si>
  <si>
    <t>高新区强村富民基金</t>
  </si>
  <si>
    <t>苏州高新区</t>
  </si>
  <si>
    <t>苏州市高新区</t>
  </si>
  <si>
    <t>3206</t>
  </si>
  <si>
    <t>南通市“三会”：设立 个冠名基金（ 区）。</t>
  </si>
  <si>
    <t>3207</t>
  </si>
  <si>
    <t>连云港市“三会”：设立 个冠名基金（ 区）。</t>
  </si>
  <si>
    <t>3208</t>
  </si>
  <si>
    <t>淮安市扶贫“三会”：设立1个冠名基金。</t>
  </si>
  <si>
    <t>0801</t>
  </si>
  <si>
    <t>都松山爱心基金</t>
  </si>
  <si>
    <t>丁厚谊</t>
  </si>
  <si>
    <t>盱眙县老促会</t>
  </si>
  <si>
    <t>GMJJ_022</t>
  </si>
  <si>
    <t>0802</t>
  </si>
  <si>
    <t>杰翔爱心基金</t>
  </si>
  <si>
    <t>淮安区+杰翔羽绒</t>
  </si>
  <si>
    <t>GMJJ_035</t>
  </si>
  <si>
    <t>0803</t>
  </si>
  <si>
    <t>淮安区助学基金</t>
  </si>
  <si>
    <t>淮安区老促会</t>
  </si>
  <si>
    <t>GMJJ_039</t>
  </si>
  <si>
    <t>3209</t>
  </si>
  <si>
    <t>盐城市“三会”：设立 个冠名基金（ 区）。</t>
  </si>
  <si>
    <t>0901</t>
  </si>
  <si>
    <t>盐商爱心基金</t>
  </si>
  <si>
    <t>江苏省盐城乡村振兴基金会</t>
  </si>
  <si>
    <t>GMJJ_032</t>
  </si>
  <si>
    <t>东台市</t>
  </si>
  <si>
    <t>东台市老促会</t>
  </si>
  <si>
    <t>射阳县</t>
  </si>
  <si>
    <t>射阳县老促会</t>
  </si>
  <si>
    <t>3210</t>
  </si>
  <si>
    <t>扬州市“三会”：设立 个冠名基金（ 区）。</t>
  </si>
  <si>
    <t>3211</t>
  </si>
  <si>
    <t>镇江市“三会”：设立 个冠名基金（ 区）。</t>
  </si>
  <si>
    <t>3212</t>
  </si>
  <si>
    <t>泰州市“三会”：设立 个冠名基金（ 区）。</t>
  </si>
  <si>
    <t>1201</t>
  </si>
  <si>
    <t>泰建爱心基金</t>
  </si>
  <si>
    <t>助老助困</t>
  </si>
  <si>
    <t>泰州市扶贫基金会</t>
  </si>
  <si>
    <t>GMJJ_036</t>
  </si>
  <si>
    <t>1202</t>
  </si>
  <si>
    <t>泰美丽爱心基金</t>
  </si>
  <si>
    <t>泰州市+王蓉</t>
  </si>
  <si>
    <t>GMJJ_038</t>
  </si>
  <si>
    <t>1203</t>
  </si>
  <si>
    <t>万庄团队爱心基金</t>
  </si>
  <si>
    <t>高港区+万庄团队</t>
  </si>
  <si>
    <t>GMJJ_042</t>
  </si>
  <si>
    <t>1204</t>
  </si>
  <si>
    <t>珉辉济困基金</t>
  </si>
  <si>
    <t>海陵区+周浩</t>
  </si>
  <si>
    <t>GMJJ_041</t>
  </si>
  <si>
    <t>1205</t>
  </si>
  <si>
    <t>佩信公益基金</t>
  </si>
  <si>
    <t>靖江市+上海信佩</t>
  </si>
  <si>
    <t>GMJJ_043</t>
  </si>
  <si>
    <t>1206</t>
  </si>
  <si>
    <t>张星火爱心基金</t>
  </si>
  <si>
    <t>姜堰区+肖庆生</t>
  </si>
  <si>
    <t>GMJJ_044</t>
  </si>
  <si>
    <t>1207</t>
  </si>
  <si>
    <t>姜星火爱心基金</t>
  </si>
  <si>
    <t>GMJJ_045</t>
  </si>
  <si>
    <t>1208</t>
  </si>
  <si>
    <t>夏凤勤 爱心基金</t>
  </si>
  <si>
    <t>兴化市+夏凤琴</t>
  </si>
  <si>
    <t>GMJJ_046</t>
  </si>
  <si>
    <t>3213</t>
  </si>
  <si>
    <t>宿迁市“三会”：设立 个冠名基金（ 区）。</t>
  </si>
  <si>
    <t>备注：自2019年至2022年9月15日，省帮扶“三会”设立46个冠名基金：其中：
            1、爱心企业、社会团体共设立18个冠名基金项目，2个尚未按照协议执行；
            2、市、县（市、区）设立28个冠名基金项目。
           3、2019年设立5个、2020年设立9个、2021年设立14个、2020年设立18个…..</t>
  </si>
  <si>
    <t>2019年 余</t>
  </si>
  <si>
    <t>合计</t>
  </si>
  <si>
    <t>省帮扶三会</t>
  </si>
  <si>
    <r>
      <rPr>
        <sz val="12"/>
        <color rgb="FF000000"/>
        <rFont val="宋体"/>
        <family val="2"/>
        <charset val="134"/>
      </rPr>
      <t>备注：</t>
    </r>
    <r>
      <rPr>
        <sz val="11"/>
        <color rgb="FF000000"/>
        <rFont val="微软雅黑"/>
        <family val="2"/>
        <charset val="134"/>
      </rPr>
      <t>自2019年，省帮扶“三会”设立5个冠名基金，当年</t>
    </r>
  </si>
  <si>
    <t>2020年累计余额</t>
  </si>
  <si>
    <t>累计</t>
  </si>
  <si>
    <t>累计余额</t>
  </si>
  <si>
    <r>
      <rPr>
        <sz val="12"/>
        <color rgb="FF000000"/>
        <rFont val="宋体"/>
        <family val="2"/>
        <charset val="134"/>
      </rPr>
      <t>备注：</t>
    </r>
    <r>
      <rPr>
        <sz val="11"/>
        <color rgb="FF000000"/>
        <rFont val="微软雅黑"/>
        <family val="2"/>
        <charset val="134"/>
      </rPr>
      <t>2020年，省帮扶“三会”设立8个冠名基金：其中：
            1、爱心企业、社会团体共设立6个冠名基金项目，1个尚未按照协议执行；
            2、市、县（市、区）设立2个冠名基金项目。</t>
    </r>
  </si>
  <si>
    <t>2021年累计余</t>
  </si>
  <si>
    <t>0200</t>
  </si>
  <si>
    <t>0202</t>
  </si>
  <si>
    <t>0203</t>
  </si>
  <si>
    <t>0204</t>
  </si>
  <si>
    <t>0205</t>
  </si>
  <si>
    <t>0206</t>
  </si>
  <si>
    <t>0207</t>
  </si>
  <si>
    <r>
      <rPr>
        <sz val="12"/>
        <color rgb="FF000000"/>
        <rFont val="宋体"/>
        <family val="2"/>
        <charset val="134"/>
      </rPr>
      <t>备注：</t>
    </r>
    <r>
      <rPr>
        <sz val="11"/>
        <color rgb="FF000000"/>
        <rFont val="微软雅黑"/>
        <family val="2"/>
        <charset val="134"/>
      </rPr>
      <t>自2019年至2022年9月15日，省帮扶“三会”设立46个冠名基金：其中：
            1、爱心企业、社会团体共设立18个冠名基金项目，2个尚未按照协议执行；
            2、市、县（市、区）设立28个冠名基金项目。</t>
    </r>
  </si>
  <si>
    <t>附件2</t>
  </si>
  <si>
    <t>2022年余</t>
  </si>
  <si>
    <t>堰桥“双拥”基金</t>
  </si>
  <si>
    <t>吴中区强村富民基金</t>
  </si>
  <si>
    <t>苏州市吴中区</t>
  </si>
  <si>
    <t>太仓市强村富民基金</t>
  </si>
  <si>
    <t>太仓市</t>
  </si>
  <si>
    <t>大丰区</t>
  </si>
  <si>
    <t>大丰区老促会</t>
  </si>
  <si>
    <t>1209</t>
  </si>
  <si>
    <t>泰兴市扶贫开发协会</t>
  </si>
  <si>
    <t>GMJJ_047</t>
  </si>
  <si>
    <t>1210</t>
  </si>
  <si>
    <t>宏亚建设爱心基金</t>
  </si>
  <si>
    <t>江宁区+宏亚建设</t>
  </si>
  <si>
    <t>GMJJ_048</t>
  </si>
  <si>
    <t>1211</t>
  </si>
  <si>
    <t>江宁区+润华建设</t>
  </si>
  <si>
    <t>GMJJ_049</t>
  </si>
  <si>
    <t>浦口区+圣智同辉</t>
  </si>
  <si>
    <t>GMJJ_050</t>
  </si>
  <si>
    <t xml:space="preserve">南京造币爱心基金 </t>
  </si>
  <si>
    <t>江宁区+造币</t>
  </si>
  <si>
    <t>和弘建设爱心基金</t>
  </si>
  <si>
    <t>江宁区+和弘</t>
  </si>
  <si>
    <t xml:space="preserve">花溪农科爱心基金 </t>
  </si>
  <si>
    <t>江宁区+花溪</t>
  </si>
  <si>
    <t>峰亭爱心基金</t>
  </si>
  <si>
    <t>江宁区+峰亭</t>
  </si>
  <si>
    <t>GMJJ_051</t>
    <phoneticPr fontId="32" type="noConversion"/>
  </si>
  <si>
    <t>GMJJ_052</t>
    <phoneticPr fontId="32" type="noConversion"/>
  </si>
  <si>
    <t>GMJJ_053</t>
    <phoneticPr fontId="32" type="noConversion"/>
  </si>
  <si>
    <t>GMJJ_054</t>
    <phoneticPr fontId="32" type="noConversion"/>
  </si>
  <si>
    <t>2021年“江苏省扶贫基金会冠名基金”项目善款收支明细表（元）
2021年1月1日截至2021年12月31日</t>
    <phoneticPr fontId="32" type="noConversion"/>
  </si>
  <si>
    <t>2020年“江苏省扶贫基金会冠名基金”项目善款收支明细表（元）
2020年1月1日截至2020年12月31日</t>
    <phoneticPr fontId="32" type="noConversion"/>
  </si>
  <si>
    <t>2019年“江苏省扶贫基金会冠名基金”项目善款收支明细表（元）
2019年1月1日截至2019年12月31日</t>
    <phoneticPr fontId="32" type="noConversion"/>
  </si>
  <si>
    <t>2022年度“江苏省社会帮扶基金会冠名基金”慈善公益项目善款收支明细表（元）
(2022年1月1日0时～12月31日24时整)</t>
    <phoneticPr fontId="32" type="noConversion"/>
  </si>
  <si>
    <r>
      <t>备注：</t>
    </r>
    <r>
      <rPr>
        <sz val="11"/>
        <color rgb="FF000000"/>
        <rFont val="微软雅黑"/>
        <family val="2"/>
        <charset val="134"/>
      </rPr>
      <t>自2019年至2022年12月31日，省帮扶“三会”设立55个冠名基金：其中：
            1、爱心企业、社会团体共设立18个冠名基金项目，1个尚未按照协议执行；
            2、市、县（市、区）设立37个冠名基金项目;
            3、55个冠名基金善款余额422.23万元。其中，2022年余额153.83万元，上年度余额268.40万元。</t>
    </r>
    <phoneticPr fontId="32" type="noConversion"/>
  </si>
  <si>
    <t>盱眙县乡村振兴促进会</t>
  </si>
  <si>
    <t>自2019年</t>
    <phoneticPr fontId="32" type="noConversion"/>
  </si>
  <si>
    <t>当年余额</t>
    <phoneticPr fontId="32" type="noConversion"/>
  </si>
  <si>
    <t>GMJJ_055</t>
    <phoneticPr fontId="32" type="noConversion"/>
  </si>
  <si>
    <t>0200_1</t>
    <phoneticPr fontId="32" type="noConversion"/>
  </si>
  <si>
    <t>0111</t>
    <phoneticPr fontId="32" type="noConversion"/>
  </si>
  <si>
    <t>0112</t>
    <phoneticPr fontId="32" type="noConversion"/>
  </si>
  <si>
    <t>0113</t>
    <phoneticPr fontId="32" type="noConversion"/>
  </si>
  <si>
    <t>0114</t>
    <phoneticPr fontId="32" type="noConversion"/>
  </si>
  <si>
    <t>0115</t>
    <phoneticPr fontId="32" type="noConversion"/>
  </si>
  <si>
    <t>2023年</t>
    <phoneticPr fontId="32" type="noConversion"/>
  </si>
  <si>
    <t>2022年</t>
    <phoneticPr fontId="32" type="noConversion"/>
  </si>
  <si>
    <t>2022年</t>
    <phoneticPr fontId="32" type="noConversion"/>
  </si>
  <si>
    <t>0205_1</t>
    <phoneticPr fontId="32" type="noConversion"/>
  </si>
  <si>
    <t>上年度余</t>
    <phoneticPr fontId="32" type="noConversion"/>
  </si>
  <si>
    <t>华悦荟爱心基金</t>
    <phoneticPr fontId="32" type="noConversion"/>
  </si>
  <si>
    <t>杰翔爱心基金</t>
    <phoneticPr fontId="32" type="noConversion"/>
  </si>
  <si>
    <t>淮安区助学基金</t>
    <phoneticPr fontId="32" type="noConversion"/>
  </si>
  <si>
    <t>泰兴帮扶爱心基金</t>
    <phoneticPr fontId="32" type="noConversion"/>
  </si>
  <si>
    <t>润华建设爱心基金</t>
    <phoneticPr fontId="32" type="noConversion"/>
  </si>
  <si>
    <t>华悦荟爱心基金</t>
    <phoneticPr fontId="32" type="noConversion"/>
  </si>
  <si>
    <t>启宏未来基金</t>
    <phoneticPr fontId="32" type="noConversion"/>
  </si>
  <si>
    <t>0111</t>
    <phoneticPr fontId="32" type="noConversion"/>
  </si>
  <si>
    <t>0112</t>
    <phoneticPr fontId="32" type="noConversion"/>
  </si>
  <si>
    <t>0113</t>
    <phoneticPr fontId="32" type="noConversion"/>
  </si>
  <si>
    <t>0114</t>
    <phoneticPr fontId="32" type="noConversion"/>
  </si>
  <si>
    <t>0116</t>
    <phoneticPr fontId="32" type="noConversion"/>
  </si>
  <si>
    <t>0117</t>
    <phoneticPr fontId="32" type="noConversion"/>
  </si>
  <si>
    <t>小陈种植</t>
    <phoneticPr fontId="32" type="noConversion"/>
  </si>
  <si>
    <t>0018</t>
    <phoneticPr fontId="32" type="noConversion"/>
  </si>
  <si>
    <t>浦口区+小陈种植</t>
    <phoneticPr fontId="32" type="noConversion"/>
  </si>
  <si>
    <t>GMJJ_056</t>
    <phoneticPr fontId="32" type="noConversion"/>
  </si>
  <si>
    <t>0119</t>
    <phoneticPr fontId="32" type="noConversion"/>
  </si>
  <si>
    <t>五星消防爱心基金</t>
    <phoneticPr fontId="32" type="noConversion"/>
  </si>
  <si>
    <t>江宁区+五星消防</t>
    <phoneticPr fontId="32" type="noConversion"/>
  </si>
  <si>
    <t>GMJJ_057</t>
    <phoneticPr fontId="32" type="noConversion"/>
  </si>
  <si>
    <t>0120</t>
    <phoneticPr fontId="32" type="noConversion"/>
  </si>
  <si>
    <t>苏安阜兴</t>
    <phoneticPr fontId="32" type="noConversion"/>
  </si>
  <si>
    <t>2023年</t>
    <phoneticPr fontId="32" type="noConversion"/>
  </si>
  <si>
    <t>GMJJ_058</t>
    <phoneticPr fontId="32" type="noConversion"/>
  </si>
  <si>
    <t>0019</t>
    <phoneticPr fontId="32" type="noConversion"/>
  </si>
  <si>
    <t>1210</t>
    <phoneticPr fontId="32" type="noConversion"/>
  </si>
  <si>
    <t>苏中开关公益基金</t>
    <phoneticPr fontId="32" type="noConversion"/>
  </si>
  <si>
    <t>靖江市+苏中开关</t>
    <phoneticPr fontId="32" type="noConversion"/>
  </si>
  <si>
    <t>GMJJ_059</t>
    <phoneticPr fontId="32" type="noConversion"/>
  </si>
  <si>
    <t>1211</t>
    <phoneticPr fontId="32" type="noConversion"/>
  </si>
  <si>
    <t>江苏宇航公益基金</t>
    <phoneticPr fontId="32" type="noConversion"/>
  </si>
  <si>
    <t>靖江市+江苏宇航</t>
    <phoneticPr fontId="32" type="noConversion"/>
  </si>
  <si>
    <t>GMJJ_060</t>
    <phoneticPr fontId="32" type="noConversion"/>
  </si>
  <si>
    <t>2023年</t>
    <phoneticPr fontId="32" type="noConversion"/>
  </si>
  <si>
    <t>0121</t>
    <phoneticPr fontId="32" type="noConversion"/>
  </si>
  <si>
    <t>远望富硒爱心基金</t>
    <phoneticPr fontId="32" type="noConversion"/>
  </si>
  <si>
    <t>宝润置业爱心基金</t>
    <phoneticPr fontId="32" type="noConversion"/>
  </si>
  <si>
    <t>六合区+远望富硒</t>
    <phoneticPr fontId="32" type="noConversion"/>
  </si>
  <si>
    <t>六合区+宝润置业</t>
    <phoneticPr fontId="32" type="noConversion"/>
  </si>
  <si>
    <t>GMJJ_061</t>
    <phoneticPr fontId="32" type="noConversion"/>
  </si>
  <si>
    <t>GMJJ_062</t>
    <phoneticPr fontId="32" type="noConversion"/>
  </si>
  <si>
    <t>昆山市</t>
    <phoneticPr fontId="32" type="noConversion"/>
  </si>
  <si>
    <t>太仓市强村富民基金</t>
    <phoneticPr fontId="32" type="noConversion"/>
  </si>
  <si>
    <t>昆山市强村富民基金</t>
    <phoneticPr fontId="32" type="noConversion"/>
  </si>
  <si>
    <t>虎丘区</t>
  </si>
  <si>
    <t>虎丘区强村富民基金</t>
    <phoneticPr fontId="32" type="noConversion"/>
  </si>
  <si>
    <r>
      <t>薛</t>
    </r>
    <r>
      <rPr>
        <sz val="12"/>
        <color theme="1"/>
        <rFont val="微软雅黑"/>
        <family val="2"/>
        <charset val="134"/>
      </rPr>
      <t xml:space="preserve">  </t>
    </r>
    <r>
      <rPr>
        <sz val="12"/>
        <color theme="1"/>
        <rFont val="宋体"/>
        <family val="3"/>
        <charset val="134"/>
      </rPr>
      <t>良</t>
    </r>
  </si>
  <si>
    <t>善款支出</t>
    <phoneticPr fontId="32" type="noConversion"/>
  </si>
  <si>
    <t>助困助学</t>
    <phoneticPr fontId="32" type="noConversion"/>
  </si>
  <si>
    <t>1212</t>
    <phoneticPr fontId="32" type="noConversion"/>
  </si>
  <si>
    <t>有基慈善基金</t>
    <phoneticPr fontId="32" type="noConversion"/>
  </si>
  <si>
    <t>姜堰区+有基</t>
  </si>
  <si>
    <t>姜堰区+有基</t>
    <phoneticPr fontId="32" type="noConversion"/>
  </si>
  <si>
    <t>GMJJ_063</t>
    <phoneticPr fontId="32" type="noConversion"/>
  </si>
  <si>
    <t>武进恒信基金</t>
    <phoneticPr fontId="32" type="noConversion"/>
  </si>
  <si>
    <t>武进区+华盛建设</t>
    <phoneticPr fontId="32" type="noConversion"/>
  </si>
  <si>
    <t>宏亚建设爱心基金</t>
    <phoneticPr fontId="32" type="noConversion"/>
  </si>
  <si>
    <t xml:space="preserve">南京造币爱心基金 </t>
    <phoneticPr fontId="32" type="noConversion"/>
  </si>
  <si>
    <t>和弘建设爱心基金</t>
    <phoneticPr fontId="32" type="noConversion"/>
  </si>
  <si>
    <t xml:space="preserve">花溪农科爱心基金 </t>
    <phoneticPr fontId="32" type="noConversion"/>
  </si>
  <si>
    <t>峰亭爱心基金</t>
    <phoneticPr fontId="32" type="noConversion"/>
  </si>
  <si>
    <t>锡商爱心基金</t>
    <phoneticPr fontId="32" type="noConversion"/>
  </si>
  <si>
    <t>溧阳健康关爱基金</t>
    <phoneticPr fontId="32" type="noConversion"/>
  </si>
  <si>
    <t>志成大爱基金</t>
    <phoneticPr fontId="32" type="noConversion"/>
  </si>
  <si>
    <t>金坛一建爱心基金</t>
    <phoneticPr fontId="32" type="noConversion"/>
  </si>
  <si>
    <t>大湖爱心基金</t>
    <phoneticPr fontId="32" type="noConversion"/>
  </si>
  <si>
    <t>都松山爱心基金</t>
    <phoneticPr fontId="32" type="noConversion"/>
  </si>
  <si>
    <t>盐商爱心基金</t>
    <phoneticPr fontId="32" type="noConversion"/>
  </si>
  <si>
    <t>泰建爱心基金</t>
    <phoneticPr fontId="32" type="noConversion"/>
  </si>
  <si>
    <t>泰美丽爱心基金</t>
    <phoneticPr fontId="32" type="noConversion"/>
  </si>
  <si>
    <t>万庄团队爱心基金</t>
    <phoneticPr fontId="32" type="noConversion"/>
  </si>
  <si>
    <t>珉辉济困基金</t>
    <phoneticPr fontId="32" type="noConversion"/>
  </si>
  <si>
    <t>佩信公益基金</t>
    <phoneticPr fontId="32" type="noConversion"/>
  </si>
  <si>
    <t>夏凤勤 爱心基金</t>
    <phoneticPr fontId="32" type="noConversion"/>
  </si>
  <si>
    <r>
      <rPr>
        <sz val="14"/>
        <color theme="1"/>
        <rFont val="黑体"/>
        <family val="3"/>
        <charset val="134"/>
      </rPr>
      <t>2023年度“江苏省乡村发展基金会冠名基金”慈善公益项目善款收支明细表（元）</t>
    </r>
    <r>
      <rPr>
        <sz val="15"/>
        <color theme="1"/>
        <rFont val="黑体"/>
        <family val="3"/>
        <charset val="134"/>
      </rPr>
      <t xml:space="preserve">
(2023年1月1日0时～12月31日24时整)</t>
    </r>
    <phoneticPr fontId="32" type="noConversion"/>
  </si>
  <si>
    <t>GMJJ_064</t>
    <phoneticPr fontId="32" type="noConversion"/>
  </si>
  <si>
    <t>驻阜宁工作队+阜宁</t>
    <phoneticPr fontId="32" type="noConversion"/>
  </si>
  <si>
    <r>
      <t>备注：</t>
    </r>
    <r>
      <rPr>
        <sz val="11"/>
        <color theme="1"/>
        <rFont val="微软雅黑"/>
        <family val="2"/>
        <charset val="134"/>
      </rPr>
      <t>自2019年至2023年9月11日，省帮扶“三会”设立64个冠名基金：其中：
            1、爱心企业、社会团体共设立19个冠名基金项目，1个尚未按照协议执行；
            2、市、县（市、区）设立45个冠名基金项目;
            3、64个冠名基金善款余额448.46万元。其中，2023年余额26.23万元，上年度余额422.23万元。</t>
    </r>
    <phoneticPr fontId="32" type="noConversion"/>
  </si>
  <si>
    <t>2024年</t>
    <phoneticPr fontId="32" type="noConversion"/>
  </si>
  <si>
    <t>2024年</t>
    <phoneticPr fontId="32" type="noConversion"/>
  </si>
  <si>
    <t>GMJJ_059</t>
  </si>
  <si>
    <t>GMJJ_057</t>
  </si>
  <si>
    <t>GMJJ_058</t>
  </si>
  <si>
    <t>GMJJ_062</t>
  </si>
  <si>
    <t>GMJJ_063</t>
  </si>
  <si>
    <t>2023年</t>
    <phoneticPr fontId="32" type="noConversion"/>
  </si>
  <si>
    <t>2023年</t>
    <phoneticPr fontId="32" type="noConversion"/>
  </si>
  <si>
    <t>2024年</t>
    <phoneticPr fontId="32" type="noConversion"/>
  </si>
  <si>
    <t>2023年</t>
    <phoneticPr fontId="32" type="noConversion"/>
  </si>
  <si>
    <t>2024年</t>
    <phoneticPr fontId="32" type="noConversion"/>
  </si>
  <si>
    <t>2023年</t>
    <phoneticPr fontId="32" type="noConversion"/>
  </si>
  <si>
    <t>GMJJ_064</t>
  </si>
  <si>
    <t>GMJJ_060</t>
  </si>
  <si>
    <t>GMJJ_061</t>
  </si>
  <si>
    <t>GMJJ_065</t>
  </si>
  <si>
    <t>2024年</t>
    <phoneticPr fontId="32" type="noConversion"/>
  </si>
  <si>
    <t>邳州市爱心助学基金</t>
    <phoneticPr fontId="32" type="noConversion"/>
  </si>
  <si>
    <t>邳州市扶贫开发协会</t>
    <phoneticPr fontId="32" type="noConversion"/>
  </si>
  <si>
    <t>恒新爱心基金</t>
    <phoneticPr fontId="32" type="noConversion"/>
  </si>
  <si>
    <t>靖江市+恒新金属</t>
    <phoneticPr fontId="32" type="noConversion"/>
  </si>
  <si>
    <t>新恒和爱心基金</t>
    <phoneticPr fontId="32" type="noConversion"/>
  </si>
  <si>
    <t>靖江市+新恒和半导体</t>
    <phoneticPr fontId="32" type="noConversion"/>
  </si>
  <si>
    <t>金山农业爱心基金</t>
    <phoneticPr fontId="32" type="noConversion"/>
  </si>
  <si>
    <t>六合区+金山农业</t>
    <phoneticPr fontId="32" type="noConversion"/>
  </si>
  <si>
    <t>金牛山爱心基金</t>
    <phoneticPr fontId="32" type="noConversion"/>
  </si>
  <si>
    <t>六合区+金牛山茶叶</t>
    <phoneticPr fontId="32" type="noConversion"/>
  </si>
  <si>
    <t>淮海控股爱心基金</t>
    <phoneticPr fontId="32" type="noConversion"/>
  </si>
  <si>
    <t>徐州+淮海控股</t>
    <phoneticPr fontId="32" type="noConversion"/>
  </si>
  <si>
    <t>赣榆爱心帮基金</t>
    <phoneticPr fontId="32" type="noConversion"/>
  </si>
  <si>
    <t>赣榆区</t>
    <phoneticPr fontId="32" type="noConversion"/>
  </si>
  <si>
    <t>苏乡云集帮扶基金</t>
    <phoneticPr fontId="32" type="noConversion"/>
  </si>
  <si>
    <t>助困</t>
    <phoneticPr fontId="32" type="noConversion"/>
  </si>
  <si>
    <t>省本级+苏乡云集</t>
    <phoneticPr fontId="32" type="noConversion"/>
  </si>
  <si>
    <t>华雕公益基金</t>
    <phoneticPr fontId="32" type="noConversion"/>
  </si>
  <si>
    <t>靖江市+华雕机械</t>
    <phoneticPr fontId="32" type="noConversion"/>
  </si>
  <si>
    <t>彩牛暖心基金</t>
    <phoneticPr fontId="32" type="noConversion"/>
  </si>
  <si>
    <t>助医助困</t>
    <phoneticPr fontId="32" type="noConversion"/>
  </si>
  <si>
    <t>省本级+彩姿商贸</t>
    <phoneticPr fontId="32" type="noConversion"/>
  </si>
  <si>
    <t>建湖县</t>
    <phoneticPr fontId="32" type="noConversion"/>
  </si>
  <si>
    <t>建湖县老促会</t>
    <phoneticPr fontId="32" type="noConversion"/>
  </si>
  <si>
    <r>
      <rPr>
        <sz val="14"/>
        <color theme="1"/>
        <rFont val="黑体"/>
        <family val="3"/>
        <charset val="134"/>
      </rPr>
      <t>2024年度“江苏省乡村发展基金会冠名基金”慈善公益项目善款收支明细表（元）</t>
    </r>
    <r>
      <rPr>
        <sz val="15"/>
        <color theme="1"/>
        <rFont val="黑体"/>
        <family val="3"/>
        <charset val="134"/>
      </rPr>
      <t xml:space="preserve">
(2024年1月1日0时～9月23日24时整)</t>
    </r>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</si>
</sst>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quot;, &quot;mmmm\ dd&quot;, &quot;yyyy"/>
    <numFmt numFmtId="177" formatCode="0.00_);[Red]\(0.00\)"/>
    <numFmt numFmtId="178" formatCode="0_);[Red]\(0\)"/>
  </numFmts>
  <fonts count="63" x14ac:knownFonts="1">
    <font>
      <sz val="11"/>
      <color rgb="FF000000"/>
      <name val="宋体"/>
      <family val="2"/>
      <charset val="134"/>
    </font>
    <font>
      <sz val="11"/>
      <color theme="1"/>
      <name val="宋体"/>
      <family val="2"/>
      <charset val="134"/>
      <scheme val="minor"/>
    </font>
    <font>
      <sz val="10"/>
      <color rgb="FF000000"/>
      <name val="宋体"/>
      <family val="2"/>
      <charset val="134"/>
    </font>
    <font>
      <b/>
      <sz val="10"/>
      <color rgb="FF000000"/>
      <name val="微软雅黑"/>
      <family val="2"/>
      <charset val="134"/>
    </font>
    <font>
      <sz val="16"/>
      <color rgb="FF000000"/>
      <name val="黑体"/>
      <family val="3"/>
      <charset val="134"/>
    </font>
    <font>
      <b/>
      <sz val="10"/>
      <color rgb="FF000000"/>
      <name val="宋体"/>
      <family val="3"/>
      <charset val="134"/>
    </font>
    <font>
      <b/>
      <sz val="12"/>
      <color rgb="FF000000"/>
      <name val="宋体"/>
      <family val="3"/>
      <charset val="134"/>
    </font>
    <font>
      <b/>
      <sz val="10"/>
      <color rgb="FF000000"/>
      <name val="宋体"/>
      <family val="2"/>
      <charset val="134"/>
    </font>
    <font>
      <sz val="11"/>
      <color rgb="FF000000"/>
      <name val="仿宋"/>
      <family val="3"/>
      <charset val="134"/>
    </font>
    <font>
      <sz val="12"/>
      <color rgb="FF000000"/>
      <name val="黑体"/>
      <family val="3"/>
      <charset val="134"/>
    </font>
    <font>
      <b/>
      <sz val="11"/>
      <color rgb="FF000000"/>
      <name val="宋体"/>
      <family val="2"/>
      <charset val="134"/>
    </font>
    <font>
      <b/>
      <sz val="11"/>
      <color rgb="FF000000"/>
      <name val="宋体"/>
      <family val="3"/>
      <charset val="134"/>
    </font>
    <font>
      <sz val="10"/>
      <color rgb="FF000000"/>
      <name val="微软雅黑"/>
      <family val="2"/>
      <charset val="134"/>
    </font>
    <font>
      <b/>
      <sz val="11"/>
      <color rgb="FF000000"/>
      <name val="微软雅黑"/>
      <family val="2"/>
      <charset val="134"/>
    </font>
    <font>
      <sz val="11"/>
      <color rgb="FF000000"/>
      <name val="微软雅黑"/>
      <family val="2"/>
      <charset val="134"/>
    </font>
    <font>
      <sz val="9"/>
      <color rgb="FF000000"/>
      <name val="微软雅黑"/>
      <family val="2"/>
      <charset val="134"/>
    </font>
    <font>
      <sz val="10.5"/>
      <color rgb="FF000000"/>
      <name val="微软雅黑"/>
      <family val="2"/>
      <charset val="134"/>
    </font>
    <font>
      <sz val="10"/>
      <color rgb="FF808080"/>
      <name val="微软雅黑"/>
      <family val="2"/>
      <charset val="134"/>
    </font>
    <font>
      <sz val="11"/>
      <color rgb="FF000000"/>
      <name val="黑体"/>
      <family val="3"/>
      <charset val="134"/>
    </font>
    <font>
      <sz val="12"/>
      <color rgb="FF000000"/>
      <name val="微软雅黑"/>
      <family val="2"/>
      <charset val="134"/>
    </font>
    <font>
      <sz val="12"/>
      <color rgb="FF000000"/>
      <name val="宋体"/>
      <family val="3"/>
      <charset val="134"/>
    </font>
    <font>
      <sz val="12"/>
      <color rgb="FF000000"/>
      <name val="仿宋"/>
      <family val="3"/>
      <charset val="134"/>
    </font>
    <font>
      <sz val="9"/>
      <color rgb="FF000000"/>
      <name val="宋体"/>
      <family val="2"/>
      <charset val="134"/>
    </font>
    <font>
      <sz val="12"/>
      <color rgb="FF000000"/>
      <name val="宋体"/>
      <family val="2"/>
      <charset val="134"/>
    </font>
    <font>
      <b/>
      <sz val="11"/>
      <color rgb="FF00B050"/>
      <name val="微软雅黑"/>
      <family val="2"/>
      <charset val="134"/>
    </font>
    <font>
      <b/>
      <sz val="9"/>
      <color rgb="FF000000"/>
      <name val="宋体"/>
      <family val="2"/>
      <charset val="134"/>
    </font>
    <font>
      <sz val="9"/>
      <color rgb="FF808080"/>
      <name val="微软雅黑"/>
      <family val="2"/>
      <charset val="134"/>
    </font>
    <font>
      <sz val="9"/>
      <color rgb="FF000000"/>
      <name val="宋体"/>
      <family val="3"/>
      <charset val="134"/>
    </font>
    <font>
      <b/>
      <sz val="9"/>
      <color rgb="FF000000"/>
      <name val="宋体"/>
      <family val="3"/>
      <charset val="134"/>
    </font>
    <font>
      <sz val="11"/>
      <color rgb="FF00A60C"/>
      <name val="微软雅黑"/>
      <family val="2"/>
      <charset val="134"/>
    </font>
    <font>
      <sz val="10.5"/>
      <color rgb="FF000000"/>
      <name val="黑体"/>
      <family val="3"/>
      <charset val="134"/>
    </font>
    <font>
      <sz val="11"/>
      <color rgb="FF000000"/>
      <name val="宋体"/>
      <family val="2"/>
      <charset val="134"/>
    </font>
    <font>
      <sz val="9"/>
      <name val="宋体"/>
      <family val="2"/>
      <charset val="134"/>
    </font>
    <font>
      <b/>
      <sz val="10"/>
      <color theme="1"/>
      <name val="微软雅黑"/>
      <family val="2"/>
      <charset val="134"/>
    </font>
    <font>
      <sz val="11"/>
      <color theme="1"/>
      <name val="仿宋"/>
      <family val="3"/>
      <charset val="134"/>
    </font>
    <font>
      <sz val="10"/>
      <color theme="1"/>
      <name val="微软雅黑"/>
      <family val="2"/>
      <charset val="134"/>
    </font>
    <font>
      <sz val="11"/>
      <color theme="1"/>
      <name val="微软雅黑"/>
      <family val="2"/>
      <charset val="134"/>
    </font>
    <font>
      <sz val="15"/>
      <color rgb="FF000000"/>
      <name val="黑体"/>
      <family val="3"/>
      <charset val="134"/>
    </font>
    <font>
      <sz val="11"/>
      <color theme="1"/>
      <name val="宋体"/>
      <family val="3"/>
      <charset val="134"/>
      <scheme val="minor"/>
    </font>
    <font>
      <b/>
      <sz val="11"/>
      <color theme="1"/>
      <name val="微软雅黑"/>
      <family val="2"/>
      <charset val="134"/>
    </font>
    <font>
      <sz val="11"/>
      <color theme="1"/>
      <name val="宋体"/>
      <family val="2"/>
      <charset val="134"/>
    </font>
    <font>
      <b/>
      <sz val="12"/>
      <color theme="1"/>
      <name val="宋体"/>
      <family val="3"/>
      <charset val="134"/>
    </font>
    <font>
      <sz val="9"/>
      <color theme="1"/>
      <name val="微软雅黑"/>
      <family val="2"/>
      <charset val="134"/>
    </font>
    <font>
      <b/>
      <sz val="9"/>
      <color theme="1"/>
      <name val="微软雅黑"/>
      <family val="2"/>
      <charset val="134"/>
    </font>
    <font>
      <sz val="9"/>
      <color theme="1"/>
      <name val="仿宋"/>
      <family val="3"/>
      <charset val="134"/>
    </font>
    <font>
      <sz val="10"/>
      <color theme="9" tint="-0.249977111117893"/>
      <name val="微软雅黑"/>
      <family val="2"/>
      <charset val="134"/>
    </font>
    <font>
      <b/>
      <sz val="10"/>
      <color theme="9" tint="-0.249977111117893"/>
      <name val="微软雅黑"/>
      <family val="2"/>
      <charset val="134"/>
    </font>
    <font>
      <b/>
      <sz val="10"/>
      <color rgb="FF00B0F0"/>
      <name val="微软雅黑"/>
      <family val="2"/>
      <charset val="134"/>
    </font>
    <font>
      <b/>
      <sz val="11"/>
      <color rgb="FF00B0F0"/>
      <name val="微软雅黑"/>
      <family val="2"/>
      <charset val="134"/>
    </font>
    <font>
      <sz val="12"/>
      <color theme="1"/>
      <name val="宋体"/>
      <family val="3"/>
      <charset val="134"/>
    </font>
    <font>
      <sz val="15"/>
      <color theme="1"/>
      <name val="黑体"/>
      <family val="3"/>
      <charset val="134"/>
    </font>
    <font>
      <sz val="16"/>
      <color theme="1"/>
      <name val="黑体"/>
      <family val="3"/>
      <charset val="134"/>
    </font>
    <font>
      <b/>
      <sz val="11"/>
      <color theme="1"/>
      <name val="宋体"/>
      <family val="2"/>
      <charset val="134"/>
    </font>
    <font>
      <sz val="10.5"/>
      <color theme="1"/>
      <name val="微软雅黑"/>
      <family val="2"/>
      <charset val="134"/>
    </font>
    <font>
      <b/>
      <sz val="9"/>
      <color theme="1"/>
      <name val="宋体"/>
      <family val="2"/>
      <charset val="134"/>
    </font>
    <font>
      <sz val="9"/>
      <color theme="1"/>
      <name val="宋体"/>
      <family val="3"/>
      <charset val="134"/>
    </font>
    <font>
      <sz val="10.5"/>
      <color theme="1"/>
      <name val="黑体"/>
      <family val="3"/>
      <charset val="134"/>
    </font>
    <font>
      <sz val="12"/>
      <color theme="1"/>
      <name val="微软雅黑"/>
      <family val="2"/>
      <charset val="134"/>
    </font>
    <font>
      <sz val="12"/>
      <color theme="1"/>
      <name val="仿宋"/>
      <family val="3"/>
      <charset val="134"/>
    </font>
    <font>
      <sz val="12"/>
      <color theme="1"/>
      <name val="宋体"/>
      <family val="2"/>
      <charset val="134"/>
    </font>
    <font>
      <sz val="9"/>
      <color theme="1"/>
      <name val="宋体"/>
      <family val="2"/>
      <charset val="134"/>
    </font>
    <font>
      <sz val="14"/>
      <color theme="1"/>
      <name val="黑体"/>
      <family val="3"/>
      <charset val="134"/>
    </font>
    <font>
      <sz val="10"/>
      <color rgb="FFFF0000"/>
      <name val="微软雅黑"/>
      <family val="2"/>
      <charset val="134"/>
    </font>
  </fonts>
  <fills count="3">
    <fill>
      <patternFill patternType="none"/>
    </fill>
    <fill>
      <patternFill patternType="gray125"/>
    </fill>
    <fill>
      <patternFill patternType="solid">
        <fgColor rgb="FFEEECE1"/>
        <bgColor rgb="FFFFFFFF"/>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s>
  <cellStyleXfs count="744">
    <xf numFmtId="176" fontId="0"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3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38" fillId="0" borderId="0"/>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43">
    <xf numFmtId="176" fontId="0" fillId="0" borderId="0" xfId="0">
      <alignment vertical="center"/>
    </xf>
    <xf numFmtId="49" fontId="2" fillId="0" borderId="0" xfId="0" applyNumberFormat="1" applyFont="1">
      <alignment vertical="center"/>
    </xf>
    <xf numFmtId="176" fontId="0" fillId="0" borderId="0" xfId="0" applyAlignment="1">
      <alignment vertical="center" shrinkToFi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6" fontId="0" fillId="0" borderId="0" xfId="0" applyAlignment="1">
      <alignment horizontal="center" vertical="center"/>
    </xf>
    <xf numFmtId="177" fontId="3" fillId="0" borderId="0" xfId="0" applyNumberFormat="1" applyFont="1" applyAlignment="1">
      <alignment horizontal="right" vertical="center"/>
    </xf>
    <xf numFmtId="177" fontId="3" fillId="0" borderId="0" xfId="0" applyNumberFormat="1" applyFont="1" applyAlignment="1">
      <alignment horizontal="center" vertical="center"/>
    </xf>
    <xf numFmtId="49" fontId="5" fillId="0" borderId="3" xfId="0" applyNumberFormat="1" applyFont="1" applyBorder="1" applyAlignment="1">
      <alignment horizontal="center" vertical="center" wrapText="1"/>
    </xf>
    <xf numFmtId="176" fontId="6" fillId="0" borderId="4" xfId="0" applyFont="1" applyBorder="1" applyAlignment="1">
      <alignment horizontal="center" vertical="center" wrapText="1" shrinkToFit="1"/>
    </xf>
    <xf numFmtId="176" fontId="6" fillId="0" borderId="4" xfId="0" applyFont="1" applyBorder="1" applyAlignment="1">
      <alignment horizontal="center" vertical="center" wrapText="1"/>
    </xf>
    <xf numFmtId="176" fontId="6" fillId="0" borderId="4" xfId="0" applyFont="1" applyBorder="1" applyAlignment="1">
      <alignment horizontal="center" vertical="center"/>
    </xf>
    <xf numFmtId="176" fontId="6" fillId="0" borderId="5" xfId="0" applyFont="1" applyBorder="1" applyAlignment="1">
      <alignment horizontal="center" vertical="center"/>
    </xf>
    <xf numFmtId="49" fontId="7" fillId="0" borderId="6"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3" fillId="0" borderId="1" xfId="0" applyFont="1" applyBorder="1" applyAlignment="1">
      <alignment horizontal="right" vertical="center"/>
    </xf>
    <xf numFmtId="176" fontId="9" fillId="0" borderId="1" xfId="0" applyFont="1" applyBorder="1" applyAlignment="1">
      <alignment horizontal="center" vertical="center" wrapText="1" shrinkToFit="1"/>
    </xf>
    <xf numFmtId="176" fontId="10" fillId="0" borderId="7" xfId="0" applyFont="1" applyBorder="1">
      <alignment vertical="center"/>
    </xf>
    <xf numFmtId="176" fontId="10" fillId="0" borderId="0" xfId="0" applyFont="1">
      <alignment vertical="center"/>
    </xf>
    <xf numFmtId="177" fontId="10" fillId="0" borderId="0" xfId="0" applyNumberFormat="1" applyFont="1">
      <alignment vertical="center"/>
    </xf>
    <xf numFmtId="49" fontId="3" fillId="2" borderId="6" xfId="0" applyNumberFormat="1" applyFont="1" applyFill="1" applyBorder="1" applyAlignment="1">
      <alignment horizontal="center" vertical="center"/>
    </xf>
    <xf numFmtId="176" fontId="11" fillId="2" borderId="8" xfId="0" applyFont="1" applyFill="1" applyBorder="1">
      <alignment vertical="center"/>
    </xf>
    <xf numFmtId="176" fontId="11" fillId="2" borderId="9" xfId="0" applyFont="1" applyFill="1" applyBorder="1">
      <alignment vertical="center"/>
    </xf>
    <xf numFmtId="176" fontId="11" fillId="2" borderId="10" xfId="0" applyFont="1" applyFill="1" applyBorder="1">
      <alignment vertical="center"/>
    </xf>
    <xf numFmtId="49" fontId="12" fillId="0" borderId="6" xfId="0" applyNumberFormat="1" applyFont="1" applyBorder="1" applyAlignment="1">
      <alignment horizontal="center" vertical="center"/>
    </xf>
    <xf numFmtId="176" fontId="13" fillId="0" borderId="1" xfId="0" applyFont="1" applyBorder="1" applyAlignment="1">
      <alignment horizontal="center" vertical="center" shrinkToFit="1"/>
    </xf>
    <xf numFmtId="176" fontId="10" fillId="0" borderId="1" xfId="0" applyFont="1" applyBorder="1">
      <alignment vertical="center"/>
    </xf>
    <xf numFmtId="176" fontId="14" fillId="0" borderId="1" xfId="0" applyFont="1" applyBorder="1" applyAlignment="1">
      <alignment horizontal="center" vertical="center" wrapText="1" shrinkToFit="1"/>
    </xf>
    <xf numFmtId="176" fontId="15" fillId="0" borderId="7" xfId="0" applyFont="1" applyBorder="1" applyAlignment="1">
      <alignment horizontal="center" vertical="center"/>
    </xf>
    <xf numFmtId="176" fontId="7" fillId="0" borderId="6" xfId="0" applyFont="1" applyBorder="1">
      <alignment vertical="center"/>
    </xf>
    <xf numFmtId="176" fontId="14" fillId="0" borderId="1" xfId="0" applyFont="1" applyBorder="1" applyAlignment="1">
      <alignment horizontal="center" vertical="center" shrinkToFit="1"/>
    </xf>
    <xf numFmtId="177" fontId="12" fillId="0" borderId="1" xfId="0" applyNumberFormat="1" applyFont="1" applyBorder="1" applyAlignment="1">
      <alignment horizontal="right" vertical="center"/>
    </xf>
    <xf numFmtId="177" fontId="12" fillId="0" borderId="1" xfId="0" applyNumberFormat="1" applyFont="1" applyBorder="1" applyAlignment="1">
      <alignment horizontal="center" vertical="center"/>
    </xf>
    <xf numFmtId="178" fontId="3" fillId="0" borderId="1" xfId="0" applyNumberFormat="1" applyFont="1" applyBorder="1" applyAlignment="1">
      <alignment horizontal="right" vertical="center"/>
    </xf>
    <xf numFmtId="176" fontId="16" fillId="0" borderId="1" xfId="0" applyFont="1" applyBorder="1" applyAlignment="1">
      <alignment horizontal="center" vertical="center"/>
    </xf>
    <xf numFmtId="176" fontId="16" fillId="0" borderId="8" xfId="0" applyFont="1" applyBorder="1" applyAlignment="1">
      <alignment horizontal="center" vertical="center" wrapText="1"/>
    </xf>
    <xf numFmtId="176" fontId="12" fillId="0" borderId="1" xfId="0" applyFont="1" applyBorder="1" applyAlignment="1">
      <alignment horizontal="center" vertical="center" wrapText="1" shrinkToFit="1"/>
    </xf>
    <xf numFmtId="49" fontId="14" fillId="0" borderId="1" xfId="0" applyNumberFormat="1" applyFont="1" applyBorder="1" applyAlignment="1">
      <alignment horizontal="center" vertical="center" shrinkToFit="1"/>
    </xf>
    <xf numFmtId="176" fontId="14" fillId="0" borderId="8" xfId="0" applyFont="1" applyBorder="1" applyAlignment="1">
      <alignment horizontal="center" vertical="center" wrapText="1" shrinkToFit="1"/>
    </xf>
    <xf numFmtId="178" fontId="12" fillId="0" borderId="1" xfId="0" applyNumberFormat="1" applyFont="1" applyBorder="1" applyAlignment="1">
      <alignment horizontal="right" vertical="center"/>
    </xf>
    <xf numFmtId="176" fontId="16" fillId="0" borderId="8" xfId="0" applyFont="1" applyBorder="1" applyAlignment="1">
      <alignment horizontal="center" vertical="center"/>
    </xf>
    <xf numFmtId="49" fontId="17" fillId="0" borderId="6" xfId="0" applyNumberFormat="1" applyFont="1" applyBorder="1" applyAlignment="1">
      <alignment horizontal="center" vertical="center"/>
    </xf>
    <xf numFmtId="178" fontId="3" fillId="0" borderId="0" xfId="0" applyNumberFormat="1" applyFont="1" applyAlignment="1">
      <alignment horizontal="right" vertical="center"/>
    </xf>
    <xf numFmtId="176" fontId="14" fillId="0" borderId="0" xfId="0" applyFont="1" applyAlignment="1">
      <alignment horizontal="center" vertical="center" shrinkToFit="1"/>
    </xf>
    <xf numFmtId="176" fontId="16" fillId="0" borderId="0" xfId="0" applyFont="1" applyAlignment="1">
      <alignment horizontal="center" vertical="center"/>
    </xf>
    <xf numFmtId="176" fontId="18" fillId="0" borderId="1" xfId="0" applyFont="1" applyBorder="1" applyAlignment="1">
      <alignment horizontal="center" vertical="center" shrinkToFit="1"/>
    </xf>
    <xf numFmtId="176" fontId="12" fillId="0" borderId="1" xfId="0" applyFont="1" applyBorder="1" applyAlignment="1">
      <alignment horizontal="center" vertical="center" shrinkToFit="1"/>
    </xf>
    <xf numFmtId="49" fontId="5" fillId="2" borderId="6" xfId="0" applyNumberFormat="1" applyFont="1" applyFill="1" applyBorder="1" applyAlignment="1">
      <alignment horizontal="center" vertical="center"/>
    </xf>
    <xf numFmtId="177" fontId="8" fillId="0" borderId="7"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0" xfId="0" applyNumberFormat="1" applyFont="1" applyAlignment="1">
      <alignment horizontal="center" vertical="center"/>
    </xf>
    <xf numFmtId="176" fontId="11" fillId="2" borderId="12" xfId="0" applyFont="1" applyFill="1" applyBorder="1">
      <alignment vertical="center"/>
    </xf>
    <xf numFmtId="176" fontId="11" fillId="2" borderId="13" xfId="0" applyFont="1" applyFill="1" applyBorder="1">
      <alignment vertical="center"/>
    </xf>
    <xf numFmtId="176" fontId="11" fillId="2" borderId="14" xfId="0" applyFont="1" applyFill="1" applyBorder="1">
      <alignment vertical="center"/>
    </xf>
    <xf numFmtId="49" fontId="7" fillId="0" borderId="15"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0" fillId="0" borderId="0" xfId="0" applyNumberFormat="1">
      <alignment vertical="center"/>
    </xf>
    <xf numFmtId="49" fontId="22" fillId="0" borderId="0" xfId="0" applyNumberFormat="1" applyFont="1">
      <alignment vertical="center"/>
    </xf>
    <xf numFmtId="49" fontId="6" fillId="0" borderId="3" xfId="0" applyNumberFormat="1" applyFont="1" applyBorder="1" applyAlignment="1">
      <alignment horizontal="center" vertical="center" wrapText="1"/>
    </xf>
    <xf numFmtId="177" fontId="14" fillId="0" borderId="0" xfId="0" applyNumberFormat="1" applyFont="1" applyAlignment="1">
      <alignment horizontal="center" vertical="center"/>
    </xf>
    <xf numFmtId="177" fontId="13" fillId="0" borderId="4" xfId="0" applyNumberFormat="1"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177" fontId="14" fillId="0" borderId="0" xfId="0" applyNumberFormat="1" applyFont="1">
      <alignment vertical="center"/>
    </xf>
    <xf numFmtId="49" fontId="15" fillId="0" borderId="6"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177" fontId="14" fillId="0" borderId="1" xfId="0" applyNumberFormat="1" applyFont="1" applyBorder="1" applyAlignment="1">
      <alignment horizontal="center" vertical="center"/>
    </xf>
    <xf numFmtId="176" fontId="13" fillId="0" borderId="5" xfId="0" applyFont="1" applyBorder="1" applyAlignment="1">
      <alignment horizontal="center" vertical="center"/>
    </xf>
    <xf numFmtId="177" fontId="24" fillId="0" borderId="0" xfId="0" applyNumberFormat="1" applyFont="1">
      <alignment vertical="center"/>
    </xf>
    <xf numFmtId="177" fontId="13" fillId="0" borderId="1" xfId="0" applyNumberFormat="1" applyFont="1" applyBorder="1" applyAlignment="1">
      <alignment horizontal="right" vertical="center"/>
    </xf>
    <xf numFmtId="49" fontId="25" fillId="0" borderId="6"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0" fillId="0" borderId="0" xfId="0" applyNumberFormat="1" applyFont="1">
      <alignment vertical="center"/>
    </xf>
    <xf numFmtId="49" fontId="6" fillId="0" borderId="18" xfId="0" applyNumberFormat="1" applyFont="1" applyBorder="1" applyAlignment="1">
      <alignment horizontal="center" vertical="center" wrapText="1"/>
    </xf>
    <xf numFmtId="176" fontId="6" fillId="0" borderId="19" xfId="0" applyFont="1" applyBorder="1" applyAlignment="1">
      <alignment horizontal="center" vertical="center" wrapText="1" shrinkToFit="1"/>
    </xf>
    <xf numFmtId="176" fontId="6" fillId="0" borderId="19" xfId="0" applyFont="1" applyBorder="1" applyAlignment="1">
      <alignment horizontal="center" vertical="center" wrapText="1"/>
    </xf>
    <xf numFmtId="176" fontId="6" fillId="0" borderId="19" xfId="0" applyFont="1" applyBorder="1" applyAlignment="1">
      <alignment horizontal="center" vertical="center"/>
    </xf>
    <xf numFmtId="176" fontId="6" fillId="0" borderId="20" xfId="0" applyFont="1" applyBorder="1" applyAlignment="1">
      <alignment horizontal="center" vertical="center"/>
    </xf>
    <xf numFmtId="177" fontId="14" fillId="0" borderId="7" xfId="0" applyNumberFormat="1" applyFont="1" applyBorder="1" applyAlignment="1">
      <alignment horizontal="center" vertical="center"/>
    </xf>
    <xf numFmtId="177" fontId="14" fillId="0" borderId="0" xfId="0" applyNumberFormat="1" applyFont="1" applyAlignment="1">
      <alignment horizontal="right" vertical="center"/>
    </xf>
    <xf numFmtId="176" fontId="16" fillId="0" borderId="1" xfId="0" applyFont="1" applyBorder="1" applyAlignment="1">
      <alignment horizontal="center" vertical="center" wrapText="1" shrinkToFit="1"/>
    </xf>
    <xf numFmtId="176" fontId="16" fillId="0" borderId="8" xfId="0" applyFont="1" applyBorder="1" applyAlignment="1">
      <alignment horizontal="center" vertical="center" wrapText="1" shrinkToFit="1"/>
    </xf>
    <xf numFmtId="177" fontId="29" fillId="0" borderId="0" xfId="0" applyNumberFormat="1" applyFont="1">
      <alignment vertical="center"/>
    </xf>
    <xf numFmtId="176" fontId="30" fillId="0" borderId="1" xfId="0" applyFont="1" applyBorder="1" applyAlignment="1">
      <alignment horizontal="center" vertical="center" shrinkToFit="1"/>
    </xf>
    <xf numFmtId="176" fontId="10" fillId="0" borderId="11" xfId="0" applyFont="1" applyBorder="1">
      <alignment vertical="center"/>
    </xf>
    <xf numFmtId="177" fontId="12" fillId="0" borderId="21" xfId="0" applyNumberFormat="1" applyFont="1" applyBorder="1" applyAlignment="1">
      <alignment horizontal="right" vertical="center"/>
    </xf>
    <xf numFmtId="178" fontId="12" fillId="0" borderId="21" xfId="0" applyNumberFormat="1" applyFont="1" applyBorder="1" applyAlignment="1">
      <alignment horizontal="right" vertical="center"/>
    </xf>
    <xf numFmtId="176" fontId="14" fillId="0" borderId="21" xfId="0" applyFont="1" applyBorder="1" applyAlignment="1">
      <alignment horizontal="center" vertical="center" shrinkToFit="1"/>
    </xf>
    <xf numFmtId="176" fontId="16" fillId="0" borderId="21" xfId="0" applyFont="1" applyBorder="1" applyAlignment="1">
      <alignment horizontal="center" vertical="center"/>
    </xf>
    <xf numFmtId="49" fontId="14" fillId="0" borderId="21" xfId="0" applyNumberFormat="1" applyFont="1" applyBorder="1" applyAlignment="1">
      <alignment horizontal="center" vertical="center" shrinkToFit="1"/>
    </xf>
    <xf numFmtId="49" fontId="26" fillId="0" borderId="22" xfId="0" applyNumberFormat="1" applyFont="1" applyBorder="1" applyAlignment="1">
      <alignment horizontal="center" vertical="center"/>
    </xf>
    <xf numFmtId="176" fontId="15" fillId="0" borderId="23" xfId="0" applyFont="1" applyBorder="1" applyAlignment="1">
      <alignment horizontal="center" vertical="center"/>
    </xf>
    <xf numFmtId="10" fontId="14" fillId="0" borderId="0" xfId="240" applyNumberFormat="1" applyFont="1" applyBorder="1" applyAlignment="1">
      <alignment horizontal="center" vertical="center"/>
    </xf>
    <xf numFmtId="176" fontId="15" fillId="0" borderId="0" xfId="0" applyFont="1" applyAlignment="1">
      <alignment horizontal="center" vertical="center"/>
    </xf>
    <xf numFmtId="177" fontId="33" fillId="0" borderId="1" xfId="0" applyNumberFormat="1" applyFont="1" applyBorder="1" applyAlignment="1">
      <alignment horizontal="right" vertical="center"/>
    </xf>
    <xf numFmtId="177" fontId="34" fillId="0" borderId="1" xfId="0" applyNumberFormat="1" applyFont="1" applyBorder="1" applyAlignment="1">
      <alignment horizontal="center" vertical="center"/>
    </xf>
    <xf numFmtId="177" fontId="35" fillId="0" borderId="1" xfId="0" applyNumberFormat="1" applyFont="1" applyBorder="1" applyAlignment="1">
      <alignment horizontal="right" vertical="center"/>
    </xf>
    <xf numFmtId="177" fontId="36" fillId="0" borderId="1" xfId="0" applyNumberFormat="1" applyFont="1" applyBorder="1" applyAlignment="1">
      <alignment horizontal="center" vertical="center"/>
    </xf>
    <xf numFmtId="177" fontId="35" fillId="0" borderId="21" xfId="0" applyNumberFormat="1" applyFont="1" applyBorder="1" applyAlignment="1">
      <alignment horizontal="right" vertical="center"/>
    </xf>
    <xf numFmtId="177" fontId="14" fillId="0" borderId="7" xfId="0" applyNumberFormat="1" applyFont="1" applyBorder="1" applyAlignment="1">
      <alignment horizontal="center" vertical="center" shrinkToFit="1"/>
    </xf>
    <xf numFmtId="176" fontId="36" fillId="0" borderId="1" xfId="241" applyFont="1" applyBorder="1" applyAlignment="1">
      <alignment horizontal="center" vertical="center" shrinkToFit="1"/>
    </xf>
    <xf numFmtId="176" fontId="36" fillId="0" borderId="1" xfId="243" applyFont="1" applyBorder="1" applyAlignment="1">
      <alignment horizontal="center" vertical="center" shrinkToFit="1"/>
    </xf>
    <xf numFmtId="176" fontId="39" fillId="0" borderId="1" xfId="0" applyFont="1" applyBorder="1" applyAlignment="1">
      <alignment horizontal="center" vertical="center" shrinkToFit="1"/>
    </xf>
    <xf numFmtId="176" fontId="39" fillId="0" borderId="1" xfId="0" applyFont="1" applyBorder="1" applyAlignment="1">
      <alignment horizontal="center" vertical="center" wrapText="1" shrinkToFit="1"/>
    </xf>
    <xf numFmtId="176" fontId="40" fillId="0" borderId="0" xfId="0" applyFont="1" applyAlignment="1">
      <alignment vertical="center" shrinkToFit="1"/>
    </xf>
    <xf numFmtId="176" fontId="41" fillId="0" borderId="19" xfId="0" applyFont="1" applyBorder="1" applyAlignment="1">
      <alignment horizontal="center" vertical="center" wrapText="1" shrinkToFit="1"/>
    </xf>
    <xf numFmtId="176" fontId="35" fillId="0" borderId="1" xfId="0" applyFont="1" applyBorder="1" applyAlignment="1">
      <alignment horizontal="center" vertical="center" shrinkToFit="1"/>
    </xf>
    <xf numFmtId="176" fontId="36" fillId="0" borderId="1" xfId="0" applyFont="1" applyBorder="1" applyAlignment="1">
      <alignment horizontal="center" vertical="center" shrinkToFit="1"/>
    </xf>
    <xf numFmtId="49" fontId="36" fillId="0" borderId="1" xfId="0" applyNumberFormat="1" applyFont="1" applyBorder="1" applyAlignment="1">
      <alignment horizontal="center" vertical="center" shrinkToFit="1"/>
    </xf>
    <xf numFmtId="176" fontId="36" fillId="0" borderId="0" xfId="0" applyFont="1" applyAlignment="1">
      <alignment horizontal="center" vertical="center" shrinkToFit="1"/>
    </xf>
    <xf numFmtId="49" fontId="36" fillId="0" borderId="21" xfId="0" applyNumberFormat="1" applyFont="1" applyBorder="1" applyAlignment="1">
      <alignment horizontal="center" vertical="center" shrinkToFit="1"/>
    </xf>
    <xf numFmtId="177" fontId="33" fillId="0" borderId="1" xfId="0" applyNumberFormat="1" applyFont="1" applyBorder="1" applyAlignment="1">
      <alignment horizontal="center" vertical="center"/>
    </xf>
    <xf numFmtId="177" fontId="42" fillId="0" borderId="1" xfId="0" applyNumberFormat="1" applyFont="1" applyBorder="1" applyAlignment="1">
      <alignment horizontal="right" vertical="center"/>
    </xf>
    <xf numFmtId="177" fontId="43" fillId="0" borderId="1" xfId="0" applyNumberFormat="1" applyFont="1" applyBorder="1" applyAlignment="1">
      <alignment horizontal="right" vertical="center"/>
    </xf>
    <xf numFmtId="176" fontId="42" fillId="0" borderId="1" xfId="0" applyFont="1" applyBorder="1" applyAlignment="1">
      <alignment horizontal="center" vertical="center" shrinkToFit="1"/>
    </xf>
    <xf numFmtId="49" fontId="42" fillId="0" borderId="1" xfId="0" applyNumberFormat="1" applyFont="1" applyBorder="1" applyAlignment="1">
      <alignment horizontal="center" vertical="center" shrinkToFit="1"/>
    </xf>
    <xf numFmtId="177" fontId="44" fillId="0" borderId="1" xfId="0" applyNumberFormat="1" applyFont="1" applyBorder="1" applyAlignment="1">
      <alignment horizontal="center" vertical="center"/>
    </xf>
    <xf numFmtId="176" fontId="39" fillId="0" borderId="24" xfId="0" applyFont="1" applyBorder="1" applyAlignment="1">
      <alignment horizontal="center" vertical="center" shrinkToFit="1"/>
    </xf>
    <xf numFmtId="177" fontId="45" fillId="0" borderId="1" xfId="0" applyNumberFormat="1" applyFont="1" applyBorder="1" applyAlignment="1">
      <alignment horizontal="right" vertical="center"/>
    </xf>
    <xf numFmtId="177" fontId="46" fillId="0" borderId="1" xfId="0" applyNumberFormat="1" applyFont="1" applyBorder="1" applyAlignment="1">
      <alignment horizontal="right" vertical="center"/>
    </xf>
    <xf numFmtId="177" fontId="45" fillId="0" borderId="21" xfId="0" applyNumberFormat="1" applyFont="1" applyBorder="1" applyAlignment="1">
      <alignment horizontal="right" vertical="center"/>
    </xf>
    <xf numFmtId="177" fontId="47" fillId="0" borderId="1" xfId="0" applyNumberFormat="1" applyFont="1" applyBorder="1" applyAlignment="1">
      <alignment horizontal="right" vertical="center"/>
    </xf>
    <xf numFmtId="177" fontId="48" fillId="0" borderId="1" xfId="0" applyNumberFormat="1" applyFont="1" applyBorder="1" applyAlignment="1">
      <alignment horizontal="center" vertical="center"/>
    </xf>
    <xf numFmtId="49" fontId="36" fillId="0" borderId="24" xfId="0" applyNumberFormat="1" applyFont="1" applyBorder="1" applyAlignment="1">
      <alignment horizontal="center" vertical="center" shrinkToFit="1"/>
    </xf>
    <xf numFmtId="177" fontId="35" fillId="0" borderId="24" xfId="0" applyNumberFormat="1" applyFont="1" applyBorder="1" applyAlignment="1">
      <alignment horizontal="right" vertical="center"/>
    </xf>
    <xf numFmtId="176" fontId="35" fillId="0" borderId="24" xfId="0" applyFont="1" applyBorder="1" applyAlignment="1">
      <alignment horizontal="center" vertical="center" shrinkToFit="1"/>
    </xf>
    <xf numFmtId="49" fontId="42" fillId="0" borderId="24" xfId="0" applyNumberFormat="1" applyFont="1" applyBorder="1" applyAlignment="1">
      <alignment horizontal="center" vertical="center" shrinkToFit="1"/>
    </xf>
    <xf numFmtId="177" fontId="42" fillId="0" borderId="24" xfId="0" applyNumberFormat="1" applyFont="1" applyBorder="1" applyAlignment="1">
      <alignment horizontal="right" vertical="center"/>
    </xf>
    <xf numFmtId="49" fontId="42" fillId="0" borderId="29" xfId="0" applyNumberFormat="1" applyFont="1" applyBorder="1" applyAlignment="1">
      <alignment horizontal="center" vertical="center" shrinkToFit="1"/>
    </xf>
    <xf numFmtId="177" fontId="42" fillId="0" borderId="29" xfId="0" applyNumberFormat="1" applyFont="1" applyBorder="1" applyAlignment="1">
      <alignment horizontal="right" vertical="center"/>
    </xf>
    <xf numFmtId="49" fontId="36" fillId="0" borderId="33" xfId="0" applyNumberFormat="1" applyFont="1" applyBorder="1" applyAlignment="1">
      <alignment horizontal="center" vertical="center" shrinkToFit="1"/>
    </xf>
    <xf numFmtId="177" fontId="35" fillId="0" borderId="33" xfId="0" applyNumberFormat="1" applyFont="1" applyBorder="1" applyAlignment="1">
      <alignment horizontal="right" vertical="center"/>
    </xf>
    <xf numFmtId="176" fontId="39" fillId="0" borderId="4" xfId="0" applyFont="1" applyBorder="1" applyAlignment="1">
      <alignment horizontal="center" vertical="center" shrinkToFit="1"/>
    </xf>
    <xf numFmtId="177" fontId="35" fillId="0" borderId="4" xfId="0" applyNumberFormat="1" applyFont="1" applyBorder="1" applyAlignment="1">
      <alignment horizontal="right" vertical="center"/>
    </xf>
    <xf numFmtId="49" fontId="49" fillId="0" borderId="0" xfId="0" applyNumberFormat="1" applyFont="1">
      <alignment vertical="center"/>
    </xf>
    <xf numFmtId="177" fontId="33" fillId="0" borderId="0" xfId="0" applyNumberFormat="1" applyFont="1" applyAlignment="1">
      <alignment horizontal="right" vertical="center"/>
    </xf>
    <xf numFmtId="176" fontId="40" fillId="0" borderId="0" xfId="0" applyFont="1">
      <alignment vertical="center"/>
    </xf>
    <xf numFmtId="177" fontId="33" fillId="0" borderId="0" xfId="0" applyNumberFormat="1" applyFont="1" applyAlignment="1">
      <alignment horizontal="center" vertical="center"/>
    </xf>
    <xf numFmtId="176" fontId="40" fillId="0" borderId="0" xfId="0" applyFont="1" applyAlignment="1">
      <alignment horizontal="center" vertical="center"/>
    </xf>
    <xf numFmtId="49" fontId="41" fillId="0" borderId="18" xfId="0" applyNumberFormat="1" applyFont="1" applyBorder="1" applyAlignment="1">
      <alignment horizontal="center" vertical="center" wrapText="1"/>
    </xf>
    <xf numFmtId="176" fontId="41" fillId="0" borderId="19" xfId="0" applyFont="1" applyBorder="1" applyAlignment="1">
      <alignment horizontal="center" vertical="center" wrapText="1"/>
    </xf>
    <xf numFmtId="176" fontId="41" fillId="0" borderId="19" xfId="0" applyFont="1" applyBorder="1" applyAlignment="1">
      <alignment horizontal="center" vertical="center"/>
    </xf>
    <xf numFmtId="176" fontId="41" fillId="0" borderId="20" xfId="0" applyFont="1" applyBorder="1" applyAlignment="1">
      <alignment horizontal="center" vertical="center"/>
    </xf>
    <xf numFmtId="49" fontId="39" fillId="0" borderId="3" xfId="0" applyNumberFormat="1" applyFont="1" applyBorder="1" applyAlignment="1">
      <alignment horizontal="center" vertical="center" wrapText="1"/>
    </xf>
    <xf numFmtId="177" fontId="39" fillId="0" borderId="4" xfId="0" applyNumberFormat="1" applyFont="1" applyBorder="1" applyAlignment="1">
      <alignment horizontal="center" vertical="center" wrapText="1" shrinkToFit="1"/>
    </xf>
    <xf numFmtId="176" fontId="41" fillId="0" borderId="4" xfId="0" applyFont="1" applyBorder="1" applyAlignment="1">
      <alignment horizontal="center" vertical="center" wrapText="1"/>
    </xf>
    <xf numFmtId="176" fontId="41" fillId="0" borderId="4" xfId="0" applyFont="1" applyBorder="1" applyAlignment="1">
      <alignment horizontal="center" vertical="center"/>
    </xf>
    <xf numFmtId="177" fontId="36" fillId="0" borderId="7" xfId="0" applyNumberFormat="1" applyFont="1" applyBorder="1" applyAlignment="1">
      <alignment horizontal="center" vertical="center"/>
    </xf>
    <xf numFmtId="177" fontId="36" fillId="0" borderId="0" xfId="0" applyNumberFormat="1" applyFont="1" applyAlignment="1">
      <alignment horizontal="right" vertical="center"/>
    </xf>
    <xf numFmtId="177" fontId="40" fillId="0" borderId="0" xfId="0" applyNumberFormat="1" applyFont="1">
      <alignment vertical="center"/>
    </xf>
    <xf numFmtId="177" fontId="36" fillId="0" borderId="7" xfId="0" applyNumberFormat="1" applyFont="1" applyBorder="1" applyAlignment="1">
      <alignment horizontal="center" vertical="center" shrinkToFit="1"/>
    </xf>
    <xf numFmtId="177" fontId="36" fillId="0" borderId="0" xfId="240" applyNumberFormat="1" applyFont="1" applyBorder="1" applyAlignment="1">
      <alignment horizontal="center" vertical="center"/>
    </xf>
    <xf numFmtId="49" fontId="42" fillId="0" borderId="6" xfId="0" applyNumberFormat="1" applyFont="1" applyBorder="1" applyAlignment="1">
      <alignment horizontal="center" vertical="center"/>
    </xf>
    <xf numFmtId="176" fontId="52" fillId="0" borderId="1" xfId="0" applyFont="1" applyBorder="1">
      <alignment vertical="center"/>
    </xf>
    <xf numFmtId="176" fontId="53" fillId="0" borderId="1" xfId="0" applyFont="1" applyBorder="1" applyAlignment="1">
      <alignment horizontal="center" vertical="center" wrapText="1" shrinkToFit="1"/>
    </xf>
    <xf numFmtId="176" fontId="42" fillId="0" borderId="7" xfId="0" applyFont="1" applyBorder="1" applyAlignment="1">
      <alignment horizontal="center" vertical="center"/>
    </xf>
    <xf numFmtId="176" fontId="52" fillId="0" borderId="0" xfId="0" applyFont="1">
      <alignment vertical="center"/>
    </xf>
    <xf numFmtId="177" fontId="52" fillId="0" borderId="0" xfId="0" applyNumberFormat="1" applyFont="1">
      <alignment vertical="center"/>
    </xf>
    <xf numFmtId="178" fontId="33" fillId="0" borderId="1" xfId="0" applyNumberFormat="1" applyFont="1" applyBorder="1" applyAlignment="1">
      <alignment horizontal="right" vertical="center"/>
    </xf>
    <xf numFmtId="176" fontId="53" fillId="0" borderId="1" xfId="0" applyFont="1" applyBorder="1" applyAlignment="1">
      <alignment horizontal="center" vertical="center"/>
    </xf>
    <xf numFmtId="176" fontId="53" fillId="0" borderId="8" xfId="0" applyFont="1" applyBorder="1" applyAlignment="1">
      <alignment horizontal="center" vertical="center" wrapText="1"/>
    </xf>
    <xf numFmtId="49" fontId="54" fillId="0" borderId="6" xfId="0" applyNumberFormat="1" applyFont="1" applyBorder="1" applyAlignment="1">
      <alignment horizontal="center" vertical="center"/>
    </xf>
    <xf numFmtId="177" fontId="35" fillId="0" borderId="1" xfId="0" applyNumberFormat="1" applyFont="1" applyBorder="1" applyAlignment="1">
      <alignment horizontal="center" vertical="center"/>
    </xf>
    <xf numFmtId="176" fontId="35" fillId="0" borderId="1" xfId="0" applyFont="1" applyBorder="1" applyAlignment="1">
      <alignment horizontal="center" vertical="center" wrapText="1" shrinkToFit="1"/>
    </xf>
    <xf numFmtId="176" fontId="36" fillId="0" borderId="1" xfId="0" applyFont="1" applyBorder="1" applyAlignment="1">
      <alignment horizontal="center" vertical="center" wrapText="1" shrinkToFit="1"/>
    </xf>
    <xf numFmtId="176" fontId="53" fillId="0" borderId="8" xfId="0" applyFont="1" applyBorder="1" applyAlignment="1">
      <alignment horizontal="center" vertical="center" wrapText="1" shrinkToFit="1"/>
    </xf>
    <xf numFmtId="49" fontId="54" fillId="0" borderId="25" xfId="0" applyNumberFormat="1" applyFont="1" applyBorder="1" applyAlignment="1">
      <alignment horizontal="center" vertical="center"/>
    </xf>
    <xf numFmtId="177" fontId="33" fillId="0" borderId="24" xfId="0" applyNumberFormat="1" applyFont="1" applyBorder="1" applyAlignment="1">
      <alignment horizontal="right" vertical="center"/>
    </xf>
    <xf numFmtId="178" fontId="33" fillId="0" borderId="24" xfId="0" applyNumberFormat="1" applyFont="1" applyBorder="1" applyAlignment="1">
      <alignment horizontal="right" vertical="center"/>
    </xf>
    <xf numFmtId="176" fontId="36" fillId="0" borderId="24" xfId="0" applyFont="1" applyBorder="1" applyAlignment="1">
      <alignment horizontal="center" vertical="center" shrinkToFit="1"/>
    </xf>
    <xf numFmtId="176" fontId="53" fillId="0" borderId="24" xfId="0" applyFont="1" applyBorder="1" applyAlignment="1">
      <alignment horizontal="center" vertical="center"/>
    </xf>
    <xf numFmtId="177" fontId="35" fillId="0" borderId="24" xfId="0" applyNumberFormat="1" applyFont="1" applyBorder="1" applyAlignment="1">
      <alignment horizontal="center" vertical="center"/>
    </xf>
    <xf numFmtId="176" fontId="53" fillId="0" borderId="27" xfId="0" applyFont="1" applyBorder="1" applyAlignment="1">
      <alignment horizontal="center" vertical="center" wrapText="1" shrinkToFit="1"/>
    </xf>
    <xf numFmtId="176" fontId="42" fillId="0" borderId="26" xfId="0" applyFont="1" applyBorder="1" applyAlignment="1">
      <alignment horizontal="center" vertical="center"/>
    </xf>
    <xf numFmtId="178" fontId="35" fillId="0" borderId="1" xfId="0" applyNumberFormat="1" applyFont="1" applyBorder="1" applyAlignment="1">
      <alignment horizontal="right" vertical="center"/>
    </xf>
    <xf numFmtId="176" fontId="53" fillId="0" borderId="8" xfId="0" applyFont="1" applyBorder="1" applyAlignment="1">
      <alignment horizontal="center" vertical="center"/>
    </xf>
    <xf numFmtId="178" fontId="33" fillId="0" borderId="0" xfId="0" applyNumberFormat="1" applyFont="1" applyAlignment="1">
      <alignment horizontal="right" vertical="center"/>
    </xf>
    <xf numFmtId="176" fontId="53" fillId="0" borderId="0" xfId="0" applyFont="1" applyAlignment="1">
      <alignment horizontal="center" vertical="center"/>
    </xf>
    <xf numFmtId="177" fontId="36" fillId="0" borderId="0" xfId="0" applyNumberFormat="1" applyFont="1">
      <alignment vertical="center"/>
    </xf>
    <xf numFmtId="178" fontId="35" fillId="0" borderId="21" xfId="0" applyNumberFormat="1" applyFont="1" applyBorder="1" applyAlignment="1">
      <alignment horizontal="right" vertical="center"/>
    </xf>
    <xf numFmtId="176" fontId="36" fillId="0" borderId="21" xfId="0" applyFont="1" applyBorder="1" applyAlignment="1">
      <alignment horizontal="center" vertical="center" shrinkToFit="1"/>
    </xf>
    <xf numFmtId="176" fontId="53" fillId="0" borderId="21" xfId="0" applyFont="1" applyBorder="1" applyAlignment="1">
      <alignment horizontal="center" vertical="center"/>
    </xf>
    <xf numFmtId="178" fontId="35" fillId="0" borderId="24" xfId="0" applyNumberFormat="1" applyFont="1" applyBorder="1" applyAlignment="1">
      <alignment horizontal="right" vertical="center"/>
    </xf>
    <xf numFmtId="176" fontId="42" fillId="0" borderId="0" xfId="0" applyFont="1" applyAlignment="1">
      <alignment horizontal="center" vertical="center"/>
    </xf>
    <xf numFmtId="49" fontId="42" fillId="0" borderId="25" xfId="0" applyNumberFormat="1" applyFont="1" applyBorder="1" applyAlignment="1">
      <alignment horizontal="center" vertical="center"/>
    </xf>
    <xf numFmtId="177" fontId="35" fillId="0" borderId="21" xfId="0" applyNumberFormat="1" applyFont="1" applyBorder="1" applyAlignment="1">
      <alignment horizontal="center" vertical="center"/>
    </xf>
    <xf numFmtId="176" fontId="42" fillId="0" borderId="23" xfId="0" applyFont="1" applyBorder="1" applyAlignment="1">
      <alignment horizontal="center" vertical="center"/>
    </xf>
    <xf numFmtId="49" fontId="55" fillId="0" borderId="3" xfId="0" applyNumberFormat="1" applyFont="1" applyBorder="1" applyAlignment="1">
      <alignment horizontal="center" vertical="center"/>
    </xf>
    <xf numFmtId="177" fontId="33" fillId="0" borderId="4" xfId="0" applyNumberFormat="1" applyFont="1" applyBorder="1" applyAlignment="1">
      <alignment horizontal="right" vertical="center"/>
    </xf>
    <xf numFmtId="178" fontId="33" fillId="0" borderId="4" xfId="0" applyNumberFormat="1" applyFont="1" applyBorder="1" applyAlignment="1">
      <alignment horizontal="right" vertical="center"/>
    </xf>
    <xf numFmtId="176" fontId="36" fillId="0" borderId="4" xfId="0" applyFont="1" applyBorder="1" applyAlignment="1">
      <alignment horizontal="center" vertical="center" shrinkToFit="1"/>
    </xf>
    <xf numFmtId="176" fontId="53" fillId="0" borderId="4" xfId="0" applyFont="1" applyBorder="1" applyAlignment="1">
      <alignment horizontal="center" vertical="center"/>
    </xf>
    <xf numFmtId="177" fontId="35" fillId="0" borderId="29" xfId="0" applyNumberFormat="1" applyFont="1" applyBorder="1" applyAlignment="1">
      <alignment horizontal="center" vertical="center"/>
    </xf>
    <xf numFmtId="176" fontId="36" fillId="0" borderId="29" xfId="0" applyFont="1" applyBorder="1" applyAlignment="1">
      <alignment horizontal="center" vertical="center" shrinkToFit="1"/>
    </xf>
    <xf numFmtId="176" fontId="42" fillId="0" borderId="31" xfId="0" applyFont="1" applyBorder="1" applyAlignment="1">
      <alignment horizontal="center" vertical="center"/>
    </xf>
    <xf numFmtId="176" fontId="52" fillId="0" borderId="11" xfId="0" applyFont="1" applyBorder="1">
      <alignment vertical="center"/>
    </xf>
    <xf numFmtId="176" fontId="53" fillId="0" borderId="27" xfId="0" applyFont="1" applyBorder="1" applyAlignment="1">
      <alignment horizontal="center" vertical="center" wrapText="1"/>
    </xf>
    <xf numFmtId="176" fontId="53" fillId="0" borderId="1" xfId="0" applyFont="1" applyBorder="1" applyAlignment="1">
      <alignment horizontal="center" vertical="center" wrapText="1"/>
    </xf>
    <xf numFmtId="49" fontId="54" fillId="0" borderId="28" xfId="0" applyNumberFormat="1" applyFont="1" applyBorder="1" applyAlignment="1">
      <alignment horizontal="center" vertical="center"/>
    </xf>
    <xf numFmtId="177" fontId="33" fillId="0" borderId="29" xfId="0" applyNumberFormat="1" applyFont="1" applyBorder="1" applyAlignment="1">
      <alignment horizontal="right" vertical="center"/>
    </xf>
    <xf numFmtId="178" fontId="33" fillId="0" borderId="29" xfId="0" applyNumberFormat="1" applyFont="1" applyBorder="1" applyAlignment="1">
      <alignment horizontal="right" vertical="center"/>
    </xf>
    <xf numFmtId="176" fontId="53" fillId="0" borderId="29" xfId="0" applyFont="1" applyBorder="1" applyAlignment="1">
      <alignment horizontal="center" vertical="center"/>
    </xf>
    <xf numFmtId="176" fontId="53" fillId="0" borderId="30" xfId="0" applyFont="1" applyBorder="1" applyAlignment="1">
      <alignment horizontal="center" vertical="center" wrapText="1"/>
    </xf>
    <xf numFmtId="177" fontId="58" fillId="0" borderId="11" xfId="0" applyNumberFormat="1" applyFont="1" applyBorder="1" applyAlignment="1">
      <alignment horizontal="center" vertical="center"/>
    </xf>
    <xf numFmtId="49" fontId="55" fillId="0" borderId="6" xfId="0" applyNumberFormat="1" applyFont="1" applyBorder="1" applyAlignment="1">
      <alignment horizontal="center" vertical="center"/>
    </xf>
    <xf numFmtId="177" fontId="58" fillId="0" borderId="0" xfId="0" applyNumberFormat="1" applyFont="1" applyAlignment="1">
      <alignment horizontal="center" vertical="center"/>
    </xf>
    <xf numFmtId="49" fontId="42" fillId="0" borderId="32" xfId="0" applyNumberFormat="1" applyFont="1" applyBorder="1" applyAlignment="1">
      <alignment horizontal="center" vertical="center"/>
    </xf>
    <xf numFmtId="176" fontId="40" fillId="0" borderId="33" xfId="0" applyFont="1" applyBorder="1">
      <alignment vertical="center"/>
    </xf>
    <xf numFmtId="49" fontId="60" fillId="0" borderId="0" xfId="0" applyNumberFormat="1" applyFont="1">
      <alignment vertical="center"/>
    </xf>
    <xf numFmtId="49" fontId="42" fillId="0" borderId="3" xfId="0" applyNumberFormat="1" applyFont="1" applyBorder="1" applyAlignment="1">
      <alignment horizontal="center" vertical="center"/>
    </xf>
    <xf numFmtId="178" fontId="35" fillId="0" borderId="4" xfId="0" applyNumberFormat="1" applyFont="1" applyBorder="1" applyAlignment="1">
      <alignment horizontal="right" vertical="center"/>
    </xf>
    <xf numFmtId="177" fontId="33" fillId="0" borderId="4" xfId="0" applyNumberFormat="1" applyFont="1" applyBorder="1" applyAlignment="1">
      <alignment horizontal="center" vertical="center"/>
    </xf>
    <xf numFmtId="176" fontId="53" fillId="0" borderId="34" xfId="0" applyFont="1" applyBorder="1" applyAlignment="1">
      <alignment horizontal="center" vertical="center" wrapText="1"/>
    </xf>
    <xf numFmtId="176" fontId="42" fillId="0" borderId="5" xfId="0" applyFont="1" applyBorder="1" applyAlignment="1">
      <alignment horizontal="center" vertical="center"/>
    </xf>
    <xf numFmtId="176" fontId="53" fillId="0" borderId="34" xfId="0" applyFont="1" applyBorder="1" applyAlignment="1">
      <alignment horizontal="center" vertical="center"/>
    </xf>
    <xf numFmtId="49" fontId="39" fillId="0" borderId="1" xfId="0" applyNumberFormat="1" applyFont="1" applyBorder="1" applyAlignment="1">
      <alignment horizontal="center" vertical="center" shrinkToFit="1"/>
    </xf>
    <xf numFmtId="176" fontId="56" fillId="0" borderId="1" xfId="0" applyFont="1" applyBorder="1" applyAlignment="1">
      <alignment horizontal="center" vertical="center" shrinkToFit="1"/>
    </xf>
    <xf numFmtId="176" fontId="42" fillId="0" borderId="1" xfId="0" applyFont="1" applyBorder="1" applyAlignment="1">
      <alignment horizontal="center" vertical="center" wrapText="1" shrinkToFit="1"/>
    </xf>
    <xf numFmtId="49" fontId="42" fillId="0" borderId="28" xfId="0" applyNumberFormat="1" applyFont="1" applyBorder="1" applyAlignment="1">
      <alignment horizontal="center" vertical="center"/>
    </xf>
    <xf numFmtId="49" fontId="42" fillId="0" borderId="1" xfId="0" applyNumberFormat="1" applyFont="1" applyBorder="1" applyAlignment="1">
      <alignment horizontal="center" vertical="center"/>
    </xf>
    <xf numFmtId="177" fontId="62" fillId="0" borderId="1" xfId="0" applyNumberFormat="1" applyFont="1" applyBorder="1" applyAlignment="1">
      <alignment horizontal="right" vertical="center"/>
    </xf>
    <xf numFmtId="177" fontId="62" fillId="0" borderId="24" xfId="0" applyNumberFormat="1" applyFont="1" applyBorder="1" applyAlignment="1">
      <alignment horizontal="right" vertical="center"/>
    </xf>
    <xf numFmtId="176" fontId="43" fillId="0" borderId="1" xfId="0" applyFont="1" applyBorder="1" applyAlignment="1">
      <alignment horizontal="center" vertical="center" shrinkToFit="1"/>
    </xf>
    <xf numFmtId="49" fontId="43" fillId="0" borderId="1" xfId="0" applyNumberFormat="1" applyFont="1" applyBorder="1" applyAlignment="1">
      <alignment horizontal="center" vertical="center" shrinkToFit="1"/>
    </xf>
    <xf numFmtId="49" fontId="39" fillId="0" borderId="6" xfId="0" applyNumberFormat="1" applyFont="1" applyBorder="1" applyAlignment="1">
      <alignment horizontal="center" vertical="center" wrapText="1"/>
    </xf>
    <xf numFmtId="177" fontId="39" fillId="0" borderId="1" xfId="0" applyNumberFormat="1" applyFont="1" applyBorder="1" applyAlignment="1">
      <alignment horizontal="center" vertical="center" wrapText="1" shrinkToFit="1"/>
    </xf>
    <xf numFmtId="176" fontId="41" fillId="0" borderId="1" xfId="0" applyFont="1" applyBorder="1" applyAlignment="1">
      <alignment horizontal="center" vertical="center" wrapText="1"/>
    </xf>
    <xf numFmtId="176" fontId="41" fillId="0" borderId="1" xfId="0" applyFont="1" applyBorder="1" applyAlignment="1">
      <alignment horizontal="center" vertical="center"/>
    </xf>
    <xf numFmtId="176" fontId="52" fillId="0" borderId="6" xfId="0" applyFont="1" applyBorder="1">
      <alignment vertical="center"/>
    </xf>
    <xf numFmtId="176" fontId="40" fillId="0" borderId="1" xfId="0" applyFont="1" applyBorder="1">
      <alignment vertical="center"/>
    </xf>
    <xf numFmtId="176" fontId="53" fillId="0" borderId="1" xfId="0" applyFont="1" applyBorder="1" applyAlignment="1">
      <alignment horizontal="center" vertical="center" shrinkToFit="1"/>
    </xf>
    <xf numFmtId="49" fontId="42" fillId="0" borderId="22" xfId="0" applyNumberFormat="1" applyFont="1" applyBorder="1" applyAlignment="1">
      <alignment horizontal="center" vertical="center"/>
    </xf>
    <xf numFmtId="176" fontId="40" fillId="0" borderId="21" xfId="0" applyFont="1" applyBorder="1">
      <alignment vertical="center"/>
    </xf>
    <xf numFmtId="49" fontId="43" fillId="0" borderId="6" xfId="0" applyNumberFormat="1" applyFont="1" applyBorder="1" applyAlignment="1">
      <alignment horizontal="center" vertical="center"/>
    </xf>
    <xf numFmtId="176" fontId="4" fillId="0" borderId="2" xfId="0" applyFont="1" applyBorder="1" applyAlignment="1">
      <alignment horizontal="center" vertical="center" wrapText="1"/>
    </xf>
    <xf numFmtId="176" fontId="14" fillId="0" borderId="0" xfId="0" applyFont="1" applyAlignment="1">
      <alignment horizontal="left" vertical="distributed" wrapText="1"/>
    </xf>
    <xf numFmtId="176" fontId="23" fillId="0" borderId="0" xfId="0" applyFont="1" applyAlignment="1">
      <alignment horizontal="left" vertical="distributed" wrapText="1"/>
    </xf>
    <xf numFmtId="176" fontId="37" fillId="0" borderId="2" xfId="0" applyFont="1" applyBorder="1" applyAlignment="1">
      <alignment horizontal="center" vertical="center" wrapText="1"/>
    </xf>
    <xf numFmtId="176" fontId="50" fillId="0" borderId="2" xfId="0" applyFont="1" applyBorder="1" applyAlignment="1">
      <alignment horizontal="center" vertical="center" wrapText="1"/>
    </xf>
    <xf numFmtId="176" fontId="51" fillId="0" borderId="2" xfId="0" applyFont="1" applyBorder="1" applyAlignment="1">
      <alignment horizontal="center" vertical="center" wrapText="1"/>
    </xf>
    <xf numFmtId="176" fontId="59" fillId="0" borderId="0" xfId="0" applyFont="1" applyAlignment="1">
      <alignment horizontal="left" vertical="distributed" wrapText="1"/>
    </xf>
  </cellXfs>
  <cellStyles count="744">
    <cellStyle name="百分比" xfId="240" builtinId="5"/>
    <cellStyle name="百分比 2" xfId="721" xr:uid="{00000000-0005-0000-0000-000001000000}"/>
    <cellStyle name="常规" xfId="0" builtinId="0"/>
    <cellStyle name="常规 10" xfId="1" xr:uid="{00000000-0005-0000-0000-000003000000}"/>
    <cellStyle name="常规 10 2" xfId="482" xr:uid="{00000000-0005-0000-0000-000004000000}"/>
    <cellStyle name="常规 10 3" xfId="243" xr:uid="{00000000-0005-0000-0000-000005000000}"/>
    <cellStyle name="常规 100" xfId="2" xr:uid="{00000000-0005-0000-0000-000006000000}"/>
    <cellStyle name="常规 100 2" xfId="483" xr:uid="{00000000-0005-0000-0000-000007000000}"/>
    <cellStyle name="常规 100 3" xfId="244" xr:uid="{00000000-0005-0000-0000-000008000000}"/>
    <cellStyle name="常规 101" xfId="3" xr:uid="{00000000-0005-0000-0000-000009000000}"/>
    <cellStyle name="常规 101 2" xfId="484" xr:uid="{00000000-0005-0000-0000-00000A000000}"/>
    <cellStyle name="常规 101 3" xfId="245" xr:uid="{00000000-0005-0000-0000-00000B000000}"/>
    <cellStyle name="常规 102" xfId="4" xr:uid="{00000000-0005-0000-0000-00000C000000}"/>
    <cellStyle name="常规 102 2" xfId="485" xr:uid="{00000000-0005-0000-0000-00000D000000}"/>
    <cellStyle name="常规 102 3" xfId="246" xr:uid="{00000000-0005-0000-0000-00000E000000}"/>
    <cellStyle name="常规 103" xfId="5" xr:uid="{00000000-0005-0000-0000-00000F000000}"/>
    <cellStyle name="常规 103 2" xfId="486" xr:uid="{00000000-0005-0000-0000-000010000000}"/>
    <cellStyle name="常规 103 3" xfId="247" xr:uid="{00000000-0005-0000-0000-000011000000}"/>
    <cellStyle name="常规 104" xfId="6" xr:uid="{00000000-0005-0000-0000-000012000000}"/>
    <cellStyle name="常规 104 2" xfId="487" xr:uid="{00000000-0005-0000-0000-000013000000}"/>
    <cellStyle name="常规 104 3" xfId="248" xr:uid="{00000000-0005-0000-0000-000014000000}"/>
    <cellStyle name="常规 105" xfId="7" xr:uid="{00000000-0005-0000-0000-000015000000}"/>
    <cellStyle name="常规 105 2" xfId="488" xr:uid="{00000000-0005-0000-0000-000016000000}"/>
    <cellStyle name="常规 105 3" xfId="249" xr:uid="{00000000-0005-0000-0000-000017000000}"/>
    <cellStyle name="常规 106" xfId="8" xr:uid="{00000000-0005-0000-0000-000018000000}"/>
    <cellStyle name="常规 106 2" xfId="489" xr:uid="{00000000-0005-0000-0000-000019000000}"/>
    <cellStyle name="常规 106 3" xfId="250" xr:uid="{00000000-0005-0000-0000-00001A000000}"/>
    <cellStyle name="常规 107" xfId="9" xr:uid="{00000000-0005-0000-0000-00001B000000}"/>
    <cellStyle name="常规 107 2" xfId="490" xr:uid="{00000000-0005-0000-0000-00001C000000}"/>
    <cellStyle name="常规 107 3" xfId="251" xr:uid="{00000000-0005-0000-0000-00001D000000}"/>
    <cellStyle name="常规 108" xfId="10" xr:uid="{00000000-0005-0000-0000-00001E000000}"/>
    <cellStyle name="常规 108 2" xfId="491" xr:uid="{00000000-0005-0000-0000-00001F000000}"/>
    <cellStyle name="常规 108 3" xfId="252" xr:uid="{00000000-0005-0000-0000-000020000000}"/>
    <cellStyle name="常规 109" xfId="11" xr:uid="{00000000-0005-0000-0000-000021000000}"/>
    <cellStyle name="常规 109 2" xfId="492" xr:uid="{00000000-0005-0000-0000-000022000000}"/>
    <cellStyle name="常规 109 3" xfId="253" xr:uid="{00000000-0005-0000-0000-000023000000}"/>
    <cellStyle name="常规 11" xfId="12" xr:uid="{00000000-0005-0000-0000-000024000000}"/>
    <cellStyle name="常规 11 2" xfId="493" xr:uid="{00000000-0005-0000-0000-000025000000}"/>
    <cellStyle name="常规 11 3" xfId="254" xr:uid="{00000000-0005-0000-0000-000026000000}"/>
    <cellStyle name="常规 110" xfId="13" xr:uid="{00000000-0005-0000-0000-000027000000}"/>
    <cellStyle name="常规 110 2" xfId="494" xr:uid="{00000000-0005-0000-0000-000028000000}"/>
    <cellStyle name="常规 110 3" xfId="255" xr:uid="{00000000-0005-0000-0000-000029000000}"/>
    <cellStyle name="常规 111" xfId="14" xr:uid="{00000000-0005-0000-0000-00002A000000}"/>
    <cellStyle name="常规 111 2" xfId="495" xr:uid="{00000000-0005-0000-0000-00002B000000}"/>
    <cellStyle name="常规 111 3" xfId="256" xr:uid="{00000000-0005-0000-0000-00002C000000}"/>
    <cellStyle name="常规 112" xfId="15" xr:uid="{00000000-0005-0000-0000-00002D000000}"/>
    <cellStyle name="常规 112 2" xfId="496" xr:uid="{00000000-0005-0000-0000-00002E000000}"/>
    <cellStyle name="常规 112 3" xfId="257" xr:uid="{00000000-0005-0000-0000-00002F000000}"/>
    <cellStyle name="常规 113" xfId="16" xr:uid="{00000000-0005-0000-0000-000030000000}"/>
    <cellStyle name="常规 113 2" xfId="497" xr:uid="{00000000-0005-0000-0000-000031000000}"/>
    <cellStyle name="常规 113 3" xfId="258" xr:uid="{00000000-0005-0000-0000-000032000000}"/>
    <cellStyle name="常规 114" xfId="17" xr:uid="{00000000-0005-0000-0000-000033000000}"/>
    <cellStyle name="常规 114 2" xfId="498" xr:uid="{00000000-0005-0000-0000-000034000000}"/>
    <cellStyle name="常规 114 3" xfId="259" xr:uid="{00000000-0005-0000-0000-000035000000}"/>
    <cellStyle name="常规 115" xfId="18" xr:uid="{00000000-0005-0000-0000-000036000000}"/>
    <cellStyle name="常规 115 2" xfId="499" xr:uid="{00000000-0005-0000-0000-000037000000}"/>
    <cellStyle name="常规 115 3" xfId="260" xr:uid="{00000000-0005-0000-0000-000038000000}"/>
    <cellStyle name="常规 116" xfId="19" xr:uid="{00000000-0005-0000-0000-000039000000}"/>
    <cellStyle name="常规 116 2" xfId="500" xr:uid="{00000000-0005-0000-0000-00003A000000}"/>
    <cellStyle name="常规 116 3" xfId="261" xr:uid="{00000000-0005-0000-0000-00003B000000}"/>
    <cellStyle name="常规 117" xfId="20" xr:uid="{00000000-0005-0000-0000-00003C000000}"/>
    <cellStyle name="常规 117 2" xfId="501" xr:uid="{00000000-0005-0000-0000-00003D000000}"/>
    <cellStyle name="常规 117 3" xfId="262" xr:uid="{00000000-0005-0000-0000-00003E000000}"/>
    <cellStyle name="常规 118" xfId="21" xr:uid="{00000000-0005-0000-0000-00003F000000}"/>
    <cellStyle name="常规 118 2" xfId="502" xr:uid="{00000000-0005-0000-0000-000040000000}"/>
    <cellStyle name="常规 118 3" xfId="263" xr:uid="{00000000-0005-0000-0000-000041000000}"/>
    <cellStyle name="常规 119" xfId="22" xr:uid="{00000000-0005-0000-0000-000042000000}"/>
    <cellStyle name="常规 119 2" xfId="503" xr:uid="{00000000-0005-0000-0000-000043000000}"/>
    <cellStyle name="常规 119 3" xfId="264" xr:uid="{00000000-0005-0000-0000-000044000000}"/>
    <cellStyle name="常规 12" xfId="23" xr:uid="{00000000-0005-0000-0000-000045000000}"/>
    <cellStyle name="常规 12 2" xfId="504" xr:uid="{00000000-0005-0000-0000-000046000000}"/>
    <cellStyle name="常规 12 3" xfId="265" xr:uid="{00000000-0005-0000-0000-000047000000}"/>
    <cellStyle name="常规 120" xfId="24" xr:uid="{00000000-0005-0000-0000-000048000000}"/>
    <cellStyle name="常规 120 2" xfId="505" xr:uid="{00000000-0005-0000-0000-000049000000}"/>
    <cellStyle name="常规 120 3" xfId="266" xr:uid="{00000000-0005-0000-0000-00004A000000}"/>
    <cellStyle name="常规 121" xfId="25" xr:uid="{00000000-0005-0000-0000-00004B000000}"/>
    <cellStyle name="常规 121 2" xfId="506" xr:uid="{00000000-0005-0000-0000-00004C000000}"/>
    <cellStyle name="常规 121 3" xfId="267" xr:uid="{00000000-0005-0000-0000-00004D000000}"/>
    <cellStyle name="常规 122" xfId="26" xr:uid="{00000000-0005-0000-0000-00004E000000}"/>
    <cellStyle name="常规 122 2" xfId="507" xr:uid="{00000000-0005-0000-0000-00004F000000}"/>
    <cellStyle name="常规 122 3" xfId="268" xr:uid="{00000000-0005-0000-0000-000050000000}"/>
    <cellStyle name="常规 123" xfId="27" xr:uid="{00000000-0005-0000-0000-000051000000}"/>
    <cellStyle name="常规 123 2" xfId="508" xr:uid="{00000000-0005-0000-0000-000052000000}"/>
    <cellStyle name="常规 123 3" xfId="269" xr:uid="{00000000-0005-0000-0000-000053000000}"/>
    <cellStyle name="常规 124" xfId="28" xr:uid="{00000000-0005-0000-0000-000054000000}"/>
    <cellStyle name="常规 124 2" xfId="509" xr:uid="{00000000-0005-0000-0000-000055000000}"/>
    <cellStyle name="常规 124 3" xfId="270" xr:uid="{00000000-0005-0000-0000-000056000000}"/>
    <cellStyle name="常规 125" xfId="29" xr:uid="{00000000-0005-0000-0000-000057000000}"/>
    <cellStyle name="常规 125 2" xfId="510" xr:uid="{00000000-0005-0000-0000-000058000000}"/>
    <cellStyle name="常规 125 3" xfId="271" xr:uid="{00000000-0005-0000-0000-000059000000}"/>
    <cellStyle name="常规 126" xfId="30" xr:uid="{00000000-0005-0000-0000-00005A000000}"/>
    <cellStyle name="常规 126 2" xfId="511" xr:uid="{00000000-0005-0000-0000-00005B000000}"/>
    <cellStyle name="常规 126 3" xfId="272" xr:uid="{00000000-0005-0000-0000-00005C000000}"/>
    <cellStyle name="常规 127" xfId="31" xr:uid="{00000000-0005-0000-0000-00005D000000}"/>
    <cellStyle name="常规 127 2" xfId="512" xr:uid="{00000000-0005-0000-0000-00005E000000}"/>
    <cellStyle name="常规 127 3" xfId="273" xr:uid="{00000000-0005-0000-0000-00005F000000}"/>
    <cellStyle name="常规 128" xfId="32" xr:uid="{00000000-0005-0000-0000-000060000000}"/>
    <cellStyle name="常规 128 2" xfId="513" xr:uid="{00000000-0005-0000-0000-000061000000}"/>
    <cellStyle name="常规 128 3" xfId="274" xr:uid="{00000000-0005-0000-0000-000062000000}"/>
    <cellStyle name="常规 129" xfId="33" xr:uid="{00000000-0005-0000-0000-000063000000}"/>
    <cellStyle name="常规 129 2" xfId="514" xr:uid="{00000000-0005-0000-0000-000064000000}"/>
    <cellStyle name="常规 129 3" xfId="275" xr:uid="{00000000-0005-0000-0000-000065000000}"/>
    <cellStyle name="常规 13" xfId="34" xr:uid="{00000000-0005-0000-0000-000066000000}"/>
    <cellStyle name="常规 13 2" xfId="515" xr:uid="{00000000-0005-0000-0000-000067000000}"/>
    <cellStyle name="常规 13 3" xfId="276" xr:uid="{00000000-0005-0000-0000-000068000000}"/>
    <cellStyle name="常规 130" xfId="35" xr:uid="{00000000-0005-0000-0000-000069000000}"/>
    <cellStyle name="常规 130 2" xfId="516" xr:uid="{00000000-0005-0000-0000-00006A000000}"/>
    <cellStyle name="常规 130 3" xfId="277" xr:uid="{00000000-0005-0000-0000-00006B000000}"/>
    <cellStyle name="常规 131" xfId="36" xr:uid="{00000000-0005-0000-0000-00006C000000}"/>
    <cellStyle name="常规 131 2" xfId="517" xr:uid="{00000000-0005-0000-0000-00006D000000}"/>
    <cellStyle name="常规 131 3" xfId="278" xr:uid="{00000000-0005-0000-0000-00006E000000}"/>
    <cellStyle name="常规 132" xfId="37" xr:uid="{00000000-0005-0000-0000-00006F000000}"/>
    <cellStyle name="常规 132 2" xfId="518" xr:uid="{00000000-0005-0000-0000-000070000000}"/>
    <cellStyle name="常规 132 3" xfId="279" xr:uid="{00000000-0005-0000-0000-000071000000}"/>
    <cellStyle name="常规 133" xfId="38" xr:uid="{00000000-0005-0000-0000-000072000000}"/>
    <cellStyle name="常规 133 2" xfId="519" xr:uid="{00000000-0005-0000-0000-000073000000}"/>
    <cellStyle name="常规 133 3" xfId="280" xr:uid="{00000000-0005-0000-0000-000074000000}"/>
    <cellStyle name="常规 134" xfId="39" xr:uid="{00000000-0005-0000-0000-000075000000}"/>
    <cellStyle name="常规 134 2" xfId="520" xr:uid="{00000000-0005-0000-0000-000076000000}"/>
    <cellStyle name="常规 134 3" xfId="281" xr:uid="{00000000-0005-0000-0000-000077000000}"/>
    <cellStyle name="常规 135" xfId="40" xr:uid="{00000000-0005-0000-0000-000078000000}"/>
    <cellStyle name="常规 135 2" xfId="521" xr:uid="{00000000-0005-0000-0000-000079000000}"/>
    <cellStyle name="常规 135 3" xfId="282" xr:uid="{00000000-0005-0000-0000-00007A000000}"/>
    <cellStyle name="常规 136" xfId="41" xr:uid="{00000000-0005-0000-0000-00007B000000}"/>
    <cellStyle name="常规 136 2" xfId="522" xr:uid="{00000000-0005-0000-0000-00007C000000}"/>
    <cellStyle name="常规 136 3" xfId="283" xr:uid="{00000000-0005-0000-0000-00007D000000}"/>
    <cellStyle name="常规 137" xfId="42" xr:uid="{00000000-0005-0000-0000-00007E000000}"/>
    <cellStyle name="常规 137 2" xfId="523" xr:uid="{00000000-0005-0000-0000-00007F000000}"/>
    <cellStyle name="常规 137 3" xfId="284" xr:uid="{00000000-0005-0000-0000-000080000000}"/>
    <cellStyle name="常规 138" xfId="43" xr:uid="{00000000-0005-0000-0000-000081000000}"/>
    <cellStyle name="常规 138 2" xfId="524" xr:uid="{00000000-0005-0000-0000-000082000000}"/>
    <cellStyle name="常规 138 3" xfId="285" xr:uid="{00000000-0005-0000-0000-000083000000}"/>
    <cellStyle name="常规 139" xfId="44" xr:uid="{00000000-0005-0000-0000-000084000000}"/>
    <cellStyle name="常规 139 2" xfId="525" xr:uid="{00000000-0005-0000-0000-000085000000}"/>
    <cellStyle name="常规 139 3" xfId="286" xr:uid="{00000000-0005-0000-0000-000086000000}"/>
    <cellStyle name="常规 14" xfId="45" xr:uid="{00000000-0005-0000-0000-000087000000}"/>
    <cellStyle name="常规 14 2" xfId="526" xr:uid="{00000000-0005-0000-0000-000088000000}"/>
    <cellStyle name="常规 14 3" xfId="287" xr:uid="{00000000-0005-0000-0000-000089000000}"/>
    <cellStyle name="常规 140" xfId="46" xr:uid="{00000000-0005-0000-0000-00008A000000}"/>
    <cellStyle name="常规 140 2" xfId="527" xr:uid="{00000000-0005-0000-0000-00008B000000}"/>
    <cellStyle name="常规 140 3" xfId="288" xr:uid="{00000000-0005-0000-0000-00008C000000}"/>
    <cellStyle name="常规 141" xfId="47" xr:uid="{00000000-0005-0000-0000-00008D000000}"/>
    <cellStyle name="常规 141 2" xfId="528" xr:uid="{00000000-0005-0000-0000-00008E000000}"/>
    <cellStyle name="常规 141 3" xfId="289" xr:uid="{00000000-0005-0000-0000-00008F000000}"/>
    <cellStyle name="常规 142" xfId="48" xr:uid="{00000000-0005-0000-0000-000090000000}"/>
    <cellStyle name="常规 142 2" xfId="529" xr:uid="{00000000-0005-0000-0000-000091000000}"/>
    <cellStyle name="常规 142 3" xfId="290" xr:uid="{00000000-0005-0000-0000-000092000000}"/>
    <cellStyle name="常规 143" xfId="49" xr:uid="{00000000-0005-0000-0000-000093000000}"/>
    <cellStyle name="常规 143 2" xfId="530" xr:uid="{00000000-0005-0000-0000-000094000000}"/>
    <cellStyle name="常规 143 3" xfId="291" xr:uid="{00000000-0005-0000-0000-000095000000}"/>
    <cellStyle name="常规 144" xfId="50" xr:uid="{00000000-0005-0000-0000-000096000000}"/>
    <cellStyle name="常规 144 2" xfId="531" xr:uid="{00000000-0005-0000-0000-000097000000}"/>
    <cellStyle name="常规 144 3" xfId="292" xr:uid="{00000000-0005-0000-0000-000098000000}"/>
    <cellStyle name="常规 145" xfId="51" xr:uid="{00000000-0005-0000-0000-000099000000}"/>
    <cellStyle name="常规 145 2" xfId="532" xr:uid="{00000000-0005-0000-0000-00009A000000}"/>
    <cellStyle name="常规 145 3" xfId="293" xr:uid="{00000000-0005-0000-0000-00009B000000}"/>
    <cellStyle name="常规 146" xfId="52" xr:uid="{00000000-0005-0000-0000-00009C000000}"/>
    <cellStyle name="常规 146 2" xfId="533" xr:uid="{00000000-0005-0000-0000-00009D000000}"/>
    <cellStyle name="常规 146 3" xfId="294" xr:uid="{00000000-0005-0000-0000-00009E000000}"/>
    <cellStyle name="常规 147" xfId="53" xr:uid="{00000000-0005-0000-0000-00009F000000}"/>
    <cellStyle name="常规 147 2" xfId="534" xr:uid="{00000000-0005-0000-0000-0000A0000000}"/>
    <cellStyle name="常规 147 3" xfId="295" xr:uid="{00000000-0005-0000-0000-0000A1000000}"/>
    <cellStyle name="常规 148" xfId="54" xr:uid="{00000000-0005-0000-0000-0000A2000000}"/>
    <cellStyle name="常规 148 2" xfId="535" xr:uid="{00000000-0005-0000-0000-0000A3000000}"/>
    <cellStyle name="常规 148 3" xfId="296" xr:uid="{00000000-0005-0000-0000-0000A4000000}"/>
    <cellStyle name="常规 149" xfId="55" xr:uid="{00000000-0005-0000-0000-0000A5000000}"/>
    <cellStyle name="常规 149 2" xfId="536" xr:uid="{00000000-0005-0000-0000-0000A6000000}"/>
    <cellStyle name="常规 149 3" xfId="297" xr:uid="{00000000-0005-0000-0000-0000A7000000}"/>
    <cellStyle name="常规 15" xfId="56" xr:uid="{00000000-0005-0000-0000-0000A8000000}"/>
    <cellStyle name="常规 15 2" xfId="537" xr:uid="{00000000-0005-0000-0000-0000A9000000}"/>
    <cellStyle name="常规 15 3" xfId="298" xr:uid="{00000000-0005-0000-0000-0000AA000000}"/>
    <cellStyle name="常规 150" xfId="57" xr:uid="{00000000-0005-0000-0000-0000AB000000}"/>
    <cellStyle name="常规 150 2" xfId="538" xr:uid="{00000000-0005-0000-0000-0000AC000000}"/>
    <cellStyle name="常规 150 3" xfId="299" xr:uid="{00000000-0005-0000-0000-0000AD000000}"/>
    <cellStyle name="常规 151" xfId="58" xr:uid="{00000000-0005-0000-0000-0000AE000000}"/>
    <cellStyle name="常规 151 2" xfId="539" xr:uid="{00000000-0005-0000-0000-0000AF000000}"/>
    <cellStyle name="常规 151 3" xfId="300" xr:uid="{00000000-0005-0000-0000-0000B0000000}"/>
    <cellStyle name="常规 152" xfId="59" xr:uid="{00000000-0005-0000-0000-0000B1000000}"/>
    <cellStyle name="常规 152 2" xfId="540" xr:uid="{00000000-0005-0000-0000-0000B2000000}"/>
    <cellStyle name="常规 152 3" xfId="301" xr:uid="{00000000-0005-0000-0000-0000B3000000}"/>
    <cellStyle name="常规 153" xfId="60" xr:uid="{00000000-0005-0000-0000-0000B4000000}"/>
    <cellStyle name="常规 153 2" xfId="541" xr:uid="{00000000-0005-0000-0000-0000B5000000}"/>
    <cellStyle name="常规 153 3" xfId="302" xr:uid="{00000000-0005-0000-0000-0000B6000000}"/>
    <cellStyle name="常规 154" xfId="61" xr:uid="{00000000-0005-0000-0000-0000B7000000}"/>
    <cellStyle name="常规 154 2" xfId="542" xr:uid="{00000000-0005-0000-0000-0000B8000000}"/>
    <cellStyle name="常规 154 3" xfId="303" xr:uid="{00000000-0005-0000-0000-0000B9000000}"/>
    <cellStyle name="常规 155" xfId="62" xr:uid="{00000000-0005-0000-0000-0000BA000000}"/>
    <cellStyle name="常规 155 2" xfId="543" xr:uid="{00000000-0005-0000-0000-0000BB000000}"/>
    <cellStyle name="常规 155 3" xfId="304" xr:uid="{00000000-0005-0000-0000-0000BC000000}"/>
    <cellStyle name="常规 156" xfId="63" xr:uid="{00000000-0005-0000-0000-0000BD000000}"/>
    <cellStyle name="常规 156 2" xfId="544" xr:uid="{00000000-0005-0000-0000-0000BE000000}"/>
    <cellStyle name="常规 156 3" xfId="305" xr:uid="{00000000-0005-0000-0000-0000BF000000}"/>
    <cellStyle name="常规 157" xfId="64" xr:uid="{00000000-0005-0000-0000-0000C0000000}"/>
    <cellStyle name="常规 157 2" xfId="545" xr:uid="{00000000-0005-0000-0000-0000C1000000}"/>
    <cellStyle name="常规 157 3" xfId="306" xr:uid="{00000000-0005-0000-0000-0000C2000000}"/>
    <cellStyle name="常规 158" xfId="65" xr:uid="{00000000-0005-0000-0000-0000C3000000}"/>
    <cellStyle name="常规 158 2" xfId="546" xr:uid="{00000000-0005-0000-0000-0000C4000000}"/>
    <cellStyle name="常规 158 3" xfId="307" xr:uid="{00000000-0005-0000-0000-0000C5000000}"/>
    <cellStyle name="常规 159" xfId="66" xr:uid="{00000000-0005-0000-0000-0000C6000000}"/>
    <cellStyle name="常规 159 2" xfId="547" xr:uid="{00000000-0005-0000-0000-0000C7000000}"/>
    <cellStyle name="常规 159 3" xfId="308" xr:uid="{00000000-0005-0000-0000-0000C8000000}"/>
    <cellStyle name="常规 16" xfId="67" xr:uid="{00000000-0005-0000-0000-0000C9000000}"/>
    <cellStyle name="常规 16 2" xfId="548" xr:uid="{00000000-0005-0000-0000-0000CA000000}"/>
    <cellStyle name="常规 16 3" xfId="309" xr:uid="{00000000-0005-0000-0000-0000CB000000}"/>
    <cellStyle name="常规 160" xfId="68" xr:uid="{00000000-0005-0000-0000-0000CC000000}"/>
    <cellStyle name="常规 160 2" xfId="549" xr:uid="{00000000-0005-0000-0000-0000CD000000}"/>
    <cellStyle name="常规 160 3" xfId="310" xr:uid="{00000000-0005-0000-0000-0000CE000000}"/>
    <cellStyle name="常规 161" xfId="69" xr:uid="{00000000-0005-0000-0000-0000CF000000}"/>
    <cellStyle name="常规 161 2" xfId="550" xr:uid="{00000000-0005-0000-0000-0000D0000000}"/>
    <cellStyle name="常规 161 3" xfId="311" xr:uid="{00000000-0005-0000-0000-0000D1000000}"/>
    <cellStyle name="常规 162" xfId="70" xr:uid="{00000000-0005-0000-0000-0000D2000000}"/>
    <cellStyle name="常规 162 2" xfId="551" xr:uid="{00000000-0005-0000-0000-0000D3000000}"/>
    <cellStyle name="常规 162 3" xfId="312" xr:uid="{00000000-0005-0000-0000-0000D4000000}"/>
    <cellStyle name="常规 163" xfId="71" xr:uid="{00000000-0005-0000-0000-0000D5000000}"/>
    <cellStyle name="常规 163 2" xfId="552" xr:uid="{00000000-0005-0000-0000-0000D6000000}"/>
    <cellStyle name="常规 163 3" xfId="313" xr:uid="{00000000-0005-0000-0000-0000D7000000}"/>
    <cellStyle name="常规 164" xfId="72" xr:uid="{00000000-0005-0000-0000-0000D8000000}"/>
    <cellStyle name="常规 164 2" xfId="553" xr:uid="{00000000-0005-0000-0000-0000D9000000}"/>
    <cellStyle name="常规 164 3" xfId="314" xr:uid="{00000000-0005-0000-0000-0000DA000000}"/>
    <cellStyle name="常规 165" xfId="73" xr:uid="{00000000-0005-0000-0000-0000DB000000}"/>
    <cellStyle name="常规 165 2" xfId="554" xr:uid="{00000000-0005-0000-0000-0000DC000000}"/>
    <cellStyle name="常规 165 3" xfId="315" xr:uid="{00000000-0005-0000-0000-0000DD000000}"/>
    <cellStyle name="常规 166" xfId="74" xr:uid="{00000000-0005-0000-0000-0000DE000000}"/>
    <cellStyle name="常规 166 2" xfId="555" xr:uid="{00000000-0005-0000-0000-0000DF000000}"/>
    <cellStyle name="常规 166 3" xfId="316" xr:uid="{00000000-0005-0000-0000-0000E0000000}"/>
    <cellStyle name="常规 167" xfId="75" xr:uid="{00000000-0005-0000-0000-0000E1000000}"/>
    <cellStyle name="常规 167 2" xfId="556" xr:uid="{00000000-0005-0000-0000-0000E2000000}"/>
    <cellStyle name="常规 167 3" xfId="317" xr:uid="{00000000-0005-0000-0000-0000E3000000}"/>
    <cellStyle name="常规 168" xfId="76" xr:uid="{00000000-0005-0000-0000-0000E4000000}"/>
    <cellStyle name="常规 168 2" xfId="557" xr:uid="{00000000-0005-0000-0000-0000E5000000}"/>
    <cellStyle name="常规 168 3" xfId="318" xr:uid="{00000000-0005-0000-0000-0000E6000000}"/>
    <cellStyle name="常规 169" xfId="77" xr:uid="{00000000-0005-0000-0000-0000E7000000}"/>
    <cellStyle name="常规 169 2" xfId="558" xr:uid="{00000000-0005-0000-0000-0000E8000000}"/>
    <cellStyle name="常规 169 3" xfId="319" xr:uid="{00000000-0005-0000-0000-0000E9000000}"/>
    <cellStyle name="常规 17" xfId="78" xr:uid="{00000000-0005-0000-0000-0000EA000000}"/>
    <cellStyle name="常规 17 2" xfId="559" xr:uid="{00000000-0005-0000-0000-0000EB000000}"/>
    <cellStyle name="常规 17 3" xfId="320" xr:uid="{00000000-0005-0000-0000-0000EC000000}"/>
    <cellStyle name="常规 170" xfId="79" xr:uid="{00000000-0005-0000-0000-0000ED000000}"/>
    <cellStyle name="常规 170 2" xfId="560" xr:uid="{00000000-0005-0000-0000-0000EE000000}"/>
    <cellStyle name="常规 170 3" xfId="321" xr:uid="{00000000-0005-0000-0000-0000EF000000}"/>
    <cellStyle name="常规 171" xfId="80" xr:uid="{00000000-0005-0000-0000-0000F0000000}"/>
    <cellStyle name="常规 171 2" xfId="561" xr:uid="{00000000-0005-0000-0000-0000F1000000}"/>
    <cellStyle name="常规 171 3" xfId="322" xr:uid="{00000000-0005-0000-0000-0000F2000000}"/>
    <cellStyle name="常规 172" xfId="81" xr:uid="{00000000-0005-0000-0000-0000F3000000}"/>
    <cellStyle name="常规 172 2" xfId="562" xr:uid="{00000000-0005-0000-0000-0000F4000000}"/>
    <cellStyle name="常规 172 3" xfId="323" xr:uid="{00000000-0005-0000-0000-0000F5000000}"/>
    <cellStyle name="常规 173" xfId="82" xr:uid="{00000000-0005-0000-0000-0000F6000000}"/>
    <cellStyle name="常规 173 2" xfId="563" xr:uid="{00000000-0005-0000-0000-0000F7000000}"/>
    <cellStyle name="常规 173 3" xfId="324" xr:uid="{00000000-0005-0000-0000-0000F8000000}"/>
    <cellStyle name="常规 174" xfId="83" xr:uid="{00000000-0005-0000-0000-0000F9000000}"/>
    <cellStyle name="常规 174 2" xfId="564" xr:uid="{00000000-0005-0000-0000-0000FA000000}"/>
    <cellStyle name="常规 174 3" xfId="325" xr:uid="{00000000-0005-0000-0000-0000FB000000}"/>
    <cellStyle name="常规 175" xfId="84" xr:uid="{00000000-0005-0000-0000-0000FC000000}"/>
    <cellStyle name="常规 175 2" xfId="565" xr:uid="{00000000-0005-0000-0000-0000FD000000}"/>
    <cellStyle name="常规 175 3" xfId="326" xr:uid="{00000000-0005-0000-0000-0000FE000000}"/>
    <cellStyle name="常规 176" xfId="85" xr:uid="{00000000-0005-0000-0000-0000FF000000}"/>
    <cellStyle name="常规 176 2" xfId="566" xr:uid="{00000000-0005-0000-0000-000000010000}"/>
    <cellStyle name="常规 176 3" xfId="327" xr:uid="{00000000-0005-0000-0000-000001010000}"/>
    <cellStyle name="常规 177" xfId="86" xr:uid="{00000000-0005-0000-0000-000002010000}"/>
    <cellStyle name="常规 177 2" xfId="567" xr:uid="{00000000-0005-0000-0000-000003010000}"/>
    <cellStyle name="常规 177 3" xfId="328" xr:uid="{00000000-0005-0000-0000-000004010000}"/>
    <cellStyle name="常规 178" xfId="87" xr:uid="{00000000-0005-0000-0000-000005010000}"/>
    <cellStyle name="常规 178 2" xfId="568" xr:uid="{00000000-0005-0000-0000-000006010000}"/>
    <cellStyle name="常规 178 3" xfId="329" xr:uid="{00000000-0005-0000-0000-000007010000}"/>
    <cellStyle name="常规 179" xfId="88" xr:uid="{00000000-0005-0000-0000-000008010000}"/>
    <cellStyle name="常规 179 2" xfId="569" xr:uid="{00000000-0005-0000-0000-000009010000}"/>
    <cellStyle name="常规 179 3" xfId="330" xr:uid="{00000000-0005-0000-0000-00000A010000}"/>
    <cellStyle name="常规 18" xfId="89" xr:uid="{00000000-0005-0000-0000-00000B010000}"/>
    <cellStyle name="常规 18 2" xfId="570" xr:uid="{00000000-0005-0000-0000-00000C010000}"/>
    <cellStyle name="常规 18 3" xfId="331" xr:uid="{00000000-0005-0000-0000-00000D010000}"/>
    <cellStyle name="常规 180" xfId="90" xr:uid="{00000000-0005-0000-0000-00000E010000}"/>
    <cellStyle name="常规 180 2" xfId="571" xr:uid="{00000000-0005-0000-0000-00000F010000}"/>
    <cellStyle name="常规 180 3" xfId="332" xr:uid="{00000000-0005-0000-0000-000010010000}"/>
    <cellStyle name="常规 181" xfId="91" xr:uid="{00000000-0005-0000-0000-000011010000}"/>
    <cellStyle name="常规 181 2" xfId="572" xr:uid="{00000000-0005-0000-0000-000012010000}"/>
    <cellStyle name="常规 181 2 2" xfId="728" xr:uid="{00000000-0005-0000-0000-000013010000}"/>
    <cellStyle name="常规 181 3" xfId="242" xr:uid="{00000000-0005-0000-0000-000014010000}"/>
    <cellStyle name="常规 182" xfId="92" xr:uid="{00000000-0005-0000-0000-000015010000}"/>
    <cellStyle name="常规 182 2" xfId="573" xr:uid="{00000000-0005-0000-0000-000016010000}"/>
    <cellStyle name="常规 182 3" xfId="333" xr:uid="{00000000-0005-0000-0000-000017010000}"/>
    <cellStyle name="常规 183" xfId="93" xr:uid="{00000000-0005-0000-0000-000018010000}"/>
    <cellStyle name="常规 183 2" xfId="574" xr:uid="{00000000-0005-0000-0000-000019010000}"/>
    <cellStyle name="常规 183 3" xfId="334" xr:uid="{00000000-0005-0000-0000-00001A010000}"/>
    <cellStyle name="常规 184" xfId="94" xr:uid="{00000000-0005-0000-0000-00001B010000}"/>
    <cellStyle name="常规 184 2" xfId="575" xr:uid="{00000000-0005-0000-0000-00001C010000}"/>
    <cellStyle name="常规 184 3" xfId="335" xr:uid="{00000000-0005-0000-0000-00001D010000}"/>
    <cellStyle name="常规 185" xfId="95" xr:uid="{00000000-0005-0000-0000-00001E010000}"/>
    <cellStyle name="常规 185 2" xfId="576" xr:uid="{00000000-0005-0000-0000-00001F010000}"/>
    <cellStyle name="常规 185 3" xfId="336" xr:uid="{00000000-0005-0000-0000-000020010000}"/>
    <cellStyle name="常规 186" xfId="96" xr:uid="{00000000-0005-0000-0000-000021010000}"/>
    <cellStyle name="常规 186 2" xfId="577" xr:uid="{00000000-0005-0000-0000-000022010000}"/>
    <cellStyle name="常规 186 3" xfId="337" xr:uid="{00000000-0005-0000-0000-000023010000}"/>
    <cellStyle name="常规 187" xfId="97" xr:uid="{00000000-0005-0000-0000-000024010000}"/>
    <cellStyle name="常规 187 2" xfId="578" xr:uid="{00000000-0005-0000-0000-000025010000}"/>
    <cellStyle name="常规 187 3" xfId="338" xr:uid="{00000000-0005-0000-0000-000026010000}"/>
    <cellStyle name="常规 188" xfId="98" xr:uid="{00000000-0005-0000-0000-000027010000}"/>
    <cellStyle name="常规 188 2" xfId="579" xr:uid="{00000000-0005-0000-0000-000028010000}"/>
    <cellStyle name="常规 188 3" xfId="339" xr:uid="{00000000-0005-0000-0000-000029010000}"/>
    <cellStyle name="常规 189" xfId="99" xr:uid="{00000000-0005-0000-0000-00002A010000}"/>
    <cellStyle name="常规 189 2" xfId="580" xr:uid="{00000000-0005-0000-0000-00002B010000}"/>
    <cellStyle name="常规 189 3" xfId="340" xr:uid="{00000000-0005-0000-0000-00002C010000}"/>
    <cellStyle name="常规 19" xfId="100" xr:uid="{00000000-0005-0000-0000-00002D010000}"/>
    <cellStyle name="常规 19 2" xfId="581" xr:uid="{00000000-0005-0000-0000-00002E010000}"/>
    <cellStyle name="常规 19 3" xfId="341" xr:uid="{00000000-0005-0000-0000-00002F010000}"/>
    <cellStyle name="常规 190" xfId="101" xr:uid="{00000000-0005-0000-0000-000030010000}"/>
    <cellStyle name="常规 190 2" xfId="582" xr:uid="{00000000-0005-0000-0000-000031010000}"/>
    <cellStyle name="常规 190 3" xfId="342" xr:uid="{00000000-0005-0000-0000-000032010000}"/>
    <cellStyle name="常规 191" xfId="102" xr:uid="{00000000-0005-0000-0000-000033010000}"/>
    <cellStyle name="常规 191 2" xfId="583" xr:uid="{00000000-0005-0000-0000-000034010000}"/>
    <cellStyle name="常规 191 3" xfId="343" xr:uid="{00000000-0005-0000-0000-000035010000}"/>
    <cellStyle name="常规 192" xfId="103" xr:uid="{00000000-0005-0000-0000-000036010000}"/>
    <cellStyle name="常规 192 2" xfId="584" xr:uid="{00000000-0005-0000-0000-000037010000}"/>
    <cellStyle name="常规 192 3" xfId="344" xr:uid="{00000000-0005-0000-0000-000038010000}"/>
    <cellStyle name="常规 193" xfId="104" xr:uid="{00000000-0005-0000-0000-000039010000}"/>
    <cellStyle name="常规 193 2" xfId="585" xr:uid="{00000000-0005-0000-0000-00003A010000}"/>
    <cellStyle name="常规 193 3" xfId="345" xr:uid="{00000000-0005-0000-0000-00003B010000}"/>
    <cellStyle name="常规 194" xfId="105" xr:uid="{00000000-0005-0000-0000-00003C010000}"/>
    <cellStyle name="常规 194 2" xfId="586" xr:uid="{00000000-0005-0000-0000-00003D010000}"/>
    <cellStyle name="常规 194 3" xfId="346" xr:uid="{00000000-0005-0000-0000-00003E010000}"/>
    <cellStyle name="常规 195" xfId="106" xr:uid="{00000000-0005-0000-0000-00003F010000}"/>
    <cellStyle name="常规 195 2" xfId="587" xr:uid="{00000000-0005-0000-0000-000040010000}"/>
    <cellStyle name="常规 195 3" xfId="347" xr:uid="{00000000-0005-0000-0000-000041010000}"/>
    <cellStyle name="常规 196" xfId="107" xr:uid="{00000000-0005-0000-0000-000042010000}"/>
    <cellStyle name="常规 196 2" xfId="588" xr:uid="{00000000-0005-0000-0000-000043010000}"/>
    <cellStyle name="常规 196 3" xfId="348" xr:uid="{00000000-0005-0000-0000-000044010000}"/>
    <cellStyle name="常规 197" xfId="108" xr:uid="{00000000-0005-0000-0000-000045010000}"/>
    <cellStyle name="常规 197 2" xfId="589" xr:uid="{00000000-0005-0000-0000-000046010000}"/>
    <cellStyle name="常规 197 3" xfId="349" xr:uid="{00000000-0005-0000-0000-000047010000}"/>
    <cellStyle name="常规 198" xfId="109" xr:uid="{00000000-0005-0000-0000-000048010000}"/>
    <cellStyle name="常规 198 2" xfId="590" xr:uid="{00000000-0005-0000-0000-000049010000}"/>
    <cellStyle name="常规 198 3" xfId="350" xr:uid="{00000000-0005-0000-0000-00004A010000}"/>
    <cellStyle name="常规 199" xfId="110" xr:uid="{00000000-0005-0000-0000-00004B010000}"/>
    <cellStyle name="常规 199 2" xfId="591" xr:uid="{00000000-0005-0000-0000-00004C010000}"/>
    <cellStyle name="常规 199 3" xfId="351" xr:uid="{00000000-0005-0000-0000-00004D010000}"/>
    <cellStyle name="常规 2" xfId="111" xr:uid="{00000000-0005-0000-0000-00004E010000}"/>
    <cellStyle name="常规 2 2" xfId="592" xr:uid="{00000000-0005-0000-0000-00004F010000}"/>
    <cellStyle name="常规 2 2 2" xfId="727" xr:uid="{00000000-0005-0000-0000-000050010000}"/>
    <cellStyle name="常规 2 3" xfId="352" xr:uid="{00000000-0005-0000-0000-000051010000}"/>
    <cellStyle name="常规 20" xfId="112" xr:uid="{00000000-0005-0000-0000-000052010000}"/>
    <cellStyle name="常规 20 2" xfId="593" xr:uid="{00000000-0005-0000-0000-000053010000}"/>
    <cellStyle name="常规 20 3" xfId="353" xr:uid="{00000000-0005-0000-0000-000054010000}"/>
    <cellStyle name="常规 200" xfId="113" xr:uid="{00000000-0005-0000-0000-000055010000}"/>
    <cellStyle name="常规 200 2" xfId="594" xr:uid="{00000000-0005-0000-0000-000056010000}"/>
    <cellStyle name="常规 200 3" xfId="354" xr:uid="{00000000-0005-0000-0000-000057010000}"/>
    <cellStyle name="常规 201" xfId="114" xr:uid="{00000000-0005-0000-0000-000058010000}"/>
    <cellStyle name="常规 201 2" xfId="595" xr:uid="{00000000-0005-0000-0000-000059010000}"/>
    <cellStyle name="常规 201 3" xfId="355" xr:uid="{00000000-0005-0000-0000-00005A010000}"/>
    <cellStyle name="常规 202" xfId="115" xr:uid="{00000000-0005-0000-0000-00005B010000}"/>
    <cellStyle name="常规 202 2" xfId="596" xr:uid="{00000000-0005-0000-0000-00005C010000}"/>
    <cellStyle name="常规 202 3" xfId="356" xr:uid="{00000000-0005-0000-0000-00005D010000}"/>
    <cellStyle name="常规 203" xfId="116" xr:uid="{00000000-0005-0000-0000-00005E010000}"/>
    <cellStyle name="常规 203 2" xfId="597" xr:uid="{00000000-0005-0000-0000-00005F010000}"/>
    <cellStyle name="常规 203 3" xfId="357" xr:uid="{00000000-0005-0000-0000-000060010000}"/>
    <cellStyle name="常规 204" xfId="117" xr:uid="{00000000-0005-0000-0000-000061010000}"/>
    <cellStyle name="常规 204 2" xfId="598" xr:uid="{00000000-0005-0000-0000-000062010000}"/>
    <cellStyle name="常规 204 3" xfId="358" xr:uid="{00000000-0005-0000-0000-000063010000}"/>
    <cellStyle name="常规 205" xfId="118" xr:uid="{00000000-0005-0000-0000-000064010000}"/>
    <cellStyle name="常规 205 2" xfId="599" xr:uid="{00000000-0005-0000-0000-000065010000}"/>
    <cellStyle name="常规 205 3" xfId="359" xr:uid="{00000000-0005-0000-0000-000066010000}"/>
    <cellStyle name="常规 206" xfId="119" xr:uid="{00000000-0005-0000-0000-000067010000}"/>
    <cellStyle name="常规 206 2" xfId="600" xr:uid="{00000000-0005-0000-0000-000068010000}"/>
    <cellStyle name="常规 206 3" xfId="360" xr:uid="{00000000-0005-0000-0000-000069010000}"/>
    <cellStyle name="常规 207" xfId="120" xr:uid="{00000000-0005-0000-0000-00006A010000}"/>
    <cellStyle name="常规 207 2" xfId="601" xr:uid="{00000000-0005-0000-0000-00006B010000}"/>
    <cellStyle name="常规 207 3" xfId="361" xr:uid="{00000000-0005-0000-0000-00006C010000}"/>
    <cellStyle name="常规 208" xfId="121" xr:uid="{00000000-0005-0000-0000-00006D010000}"/>
    <cellStyle name="常规 208 2" xfId="602" xr:uid="{00000000-0005-0000-0000-00006E010000}"/>
    <cellStyle name="常规 208 3" xfId="362" xr:uid="{00000000-0005-0000-0000-00006F010000}"/>
    <cellStyle name="常规 209" xfId="122" xr:uid="{00000000-0005-0000-0000-000070010000}"/>
    <cellStyle name="常规 209 2" xfId="603" xr:uid="{00000000-0005-0000-0000-000071010000}"/>
    <cellStyle name="常规 209 3" xfId="363" xr:uid="{00000000-0005-0000-0000-000072010000}"/>
    <cellStyle name="常规 21" xfId="123" xr:uid="{00000000-0005-0000-0000-000073010000}"/>
    <cellStyle name="常规 21 2" xfId="604" xr:uid="{00000000-0005-0000-0000-000074010000}"/>
    <cellStyle name="常规 21 3" xfId="364" xr:uid="{00000000-0005-0000-0000-000075010000}"/>
    <cellStyle name="常规 210" xfId="124" xr:uid="{00000000-0005-0000-0000-000076010000}"/>
    <cellStyle name="常规 210 2" xfId="605" xr:uid="{00000000-0005-0000-0000-000077010000}"/>
    <cellStyle name="常规 210 3" xfId="365" xr:uid="{00000000-0005-0000-0000-000078010000}"/>
    <cellStyle name="常规 211" xfId="125" xr:uid="{00000000-0005-0000-0000-000079010000}"/>
    <cellStyle name="常规 211 2" xfId="606" xr:uid="{00000000-0005-0000-0000-00007A010000}"/>
    <cellStyle name="常规 211 3" xfId="366" xr:uid="{00000000-0005-0000-0000-00007B010000}"/>
    <cellStyle name="常规 212" xfId="126" xr:uid="{00000000-0005-0000-0000-00007C010000}"/>
    <cellStyle name="常规 212 2" xfId="607" xr:uid="{00000000-0005-0000-0000-00007D010000}"/>
    <cellStyle name="常规 212 3" xfId="367" xr:uid="{00000000-0005-0000-0000-00007E010000}"/>
    <cellStyle name="常规 213" xfId="127" xr:uid="{00000000-0005-0000-0000-00007F010000}"/>
    <cellStyle name="常规 213 2" xfId="608" xr:uid="{00000000-0005-0000-0000-000080010000}"/>
    <cellStyle name="常规 213 3" xfId="368" xr:uid="{00000000-0005-0000-0000-000081010000}"/>
    <cellStyle name="常规 214" xfId="128" xr:uid="{00000000-0005-0000-0000-000082010000}"/>
    <cellStyle name="常规 214 2" xfId="609" xr:uid="{00000000-0005-0000-0000-000083010000}"/>
    <cellStyle name="常规 214 3" xfId="369" xr:uid="{00000000-0005-0000-0000-000084010000}"/>
    <cellStyle name="常规 215" xfId="129" xr:uid="{00000000-0005-0000-0000-000085010000}"/>
    <cellStyle name="常规 215 2" xfId="610" xr:uid="{00000000-0005-0000-0000-000086010000}"/>
    <cellStyle name="常规 215 3" xfId="370" xr:uid="{00000000-0005-0000-0000-000087010000}"/>
    <cellStyle name="常规 216" xfId="130" xr:uid="{00000000-0005-0000-0000-000088010000}"/>
    <cellStyle name="常规 216 2" xfId="611" xr:uid="{00000000-0005-0000-0000-000089010000}"/>
    <cellStyle name="常规 216 3" xfId="371" xr:uid="{00000000-0005-0000-0000-00008A010000}"/>
    <cellStyle name="常规 217" xfId="131" xr:uid="{00000000-0005-0000-0000-00008B010000}"/>
    <cellStyle name="常规 217 2" xfId="612" xr:uid="{00000000-0005-0000-0000-00008C010000}"/>
    <cellStyle name="常规 217 3" xfId="372" xr:uid="{00000000-0005-0000-0000-00008D010000}"/>
    <cellStyle name="常规 218" xfId="132" xr:uid="{00000000-0005-0000-0000-00008E010000}"/>
    <cellStyle name="常规 218 2" xfId="613" xr:uid="{00000000-0005-0000-0000-00008F010000}"/>
    <cellStyle name="常规 218 3" xfId="373" xr:uid="{00000000-0005-0000-0000-000090010000}"/>
    <cellStyle name="常规 219" xfId="133" xr:uid="{00000000-0005-0000-0000-000091010000}"/>
    <cellStyle name="常规 219 2" xfId="614" xr:uid="{00000000-0005-0000-0000-000092010000}"/>
    <cellStyle name="常规 219 3" xfId="374" xr:uid="{00000000-0005-0000-0000-000093010000}"/>
    <cellStyle name="常规 22" xfId="134" xr:uid="{00000000-0005-0000-0000-000094010000}"/>
    <cellStyle name="常规 22 2" xfId="615" xr:uid="{00000000-0005-0000-0000-000095010000}"/>
    <cellStyle name="常规 22 3" xfId="375" xr:uid="{00000000-0005-0000-0000-000096010000}"/>
    <cellStyle name="常规 220" xfId="135" xr:uid="{00000000-0005-0000-0000-000097010000}"/>
    <cellStyle name="常规 220 2" xfId="616" xr:uid="{00000000-0005-0000-0000-000098010000}"/>
    <cellStyle name="常规 220 3" xfId="376" xr:uid="{00000000-0005-0000-0000-000099010000}"/>
    <cellStyle name="常规 221" xfId="136" xr:uid="{00000000-0005-0000-0000-00009A010000}"/>
    <cellStyle name="常规 221 2" xfId="617" xr:uid="{00000000-0005-0000-0000-00009B010000}"/>
    <cellStyle name="常规 221 3" xfId="377" xr:uid="{00000000-0005-0000-0000-00009C010000}"/>
    <cellStyle name="常规 222" xfId="137" xr:uid="{00000000-0005-0000-0000-00009D010000}"/>
    <cellStyle name="常规 222 2" xfId="618" xr:uid="{00000000-0005-0000-0000-00009E010000}"/>
    <cellStyle name="常规 222 3" xfId="378" xr:uid="{00000000-0005-0000-0000-00009F010000}"/>
    <cellStyle name="常规 223" xfId="138" xr:uid="{00000000-0005-0000-0000-0000A0010000}"/>
    <cellStyle name="常规 223 2" xfId="619" xr:uid="{00000000-0005-0000-0000-0000A1010000}"/>
    <cellStyle name="常规 223 3" xfId="379" xr:uid="{00000000-0005-0000-0000-0000A2010000}"/>
    <cellStyle name="常规 224" xfId="139" xr:uid="{00000000-0005-0000-0000-0000A3010000}"/>
    <cellStyle name="常规 224 2" xfId="620" xr:uid="{00000000-0005-0000-0000-0000A4010000}"/>
    <cellStyle name="常规 224 3" xfId="380" xr:uid="{00000000-0005-0000-0000-0000A5010000}"/>
    <cellStyle name="常规 225" xfId="140" xr:uid="{00000000-0005-0000-0000-0000A6010000}"/>
    <cellStyle name="常规 225 2" xfId="621" xr:uid="{00000000-0005-0000-0000-0000A7010000}"/>
    <cellStyle name="常规 225 3" xfId="381" xr:uid="{00000000-0005-0000-0000-0000A8010000}"/>
    <cellStyle name="常规 226" xfId="141" xr:uid="{00000000-0005-0000-0000-0000A9010000}"/>
    <cellStyle name="常规 226 2" xfId="622" xr:uid="{00000000-0005-0000-0000-0000AA010000}"/>
    <cellStyle name="常规 226 3" xfId="382" xr:uid="{00000000-0005-0000-0000-0000AB010000}"/>
    <cellStyle name="常规 227" xfId="142" xr:uid="{00000000-0005-0000-0000-0000AC010000}"/>
    <cellStyle name="常规 227 2" xfId="623" xr:uid="{00000000-0005-0000-0000-0000AD010000}"/>
    <cellStyle name="常规 227 3" xfId="383" xr:uid="{00000000-0005-0000-0000-0000AE010000}"/>
    <cellStyle name="常规 228" xfId="143" xr:uid="{00000000-0005-0000-0000-0000AF010000}"/>
    <cellStyle name="常规 228 2" xfId="624" xr:uid="{00000000-0005-0000-0000-0000B0010000}"/>
    <cellStyle name="常规 228 3" xfId="384" xr:uid="{00000000-0005-0000-0000-0000B1010000}"/>
    <cellStyle name="常规 229" xfId="144" xr:uid="{00000000-0005-0000-0000-0000B2010000}"/>
    <cellStyle name="常规 229 2" xfId="625" xr:uid="{00000000-0005-0000-0000-0000B3010000}"/>
    <cellStyle name="常规 229 3" xfId="385" xr:uid="{00000000-0005-0000-0000-0000B4010000}"/>
    <cellStyle name="常规 23" xfId="145" xr:uid="{00000000-0005-0000-0000-0000B5010000}"/>
    <cellStyle name="常规 23 2" xfId="626" xr:uid="{00000000-0005-0000-0000-0000B6010000}"/>
    <cellStyle name="常规 23 3" xfId="386" xr:uid="{00000000-0005-0000-0000-0000B7010000}"/>
    <cellStyle name="常规 230" xfId="146" xr:uid="{00000000-0005-0000-0000-0000B8010000}"/>
    <cellStyle name="常规 230 2" xfId="627" xr:uid="{00000000-0005-0000-0000-0000B9010000}"/>
    <cellStyle name="常规 230 3" xfId="387" xr:uid="{00000000-0005-0000-0000-0000BA010000}"/>
    <cellStyle name="常规 231" xfId="147" xr:uid="{00000000-0005-0000-0000-0000BB010000}"/>
    <cellStyle name="常规 231 2" xfId="628" xr:uid="{00000000-0005-0000-0000-0000BC010000}"/>
    <cellStyle name="常规 231 3" xfId="388" xr:uid="{00000000-0005-0000-0000-0000BD010000}"/>
    <cellStyle name="常规 232" xfId="148" xr:uid="{00000000-0005-0000-0000-0000BE010000}"/>
    <cellStyle name="常规 232 2" xfId="629" xr:uid="{00000000-0005-0000-0000-0000BF010000}"/>
    <cellStyle name="常规 232 3" xfId="389" xr:uid="{00000000-0005-0000-0000-0000C0010000}"/>
    <cellStyle name="常规 233" xfId="149" xr:uid="{00000000-0005-0000-0000-0000C1010000}"/>
    <cellStyle name="常规 233 2" xfId="630" xr:uid="{00000000-0005-0000-0000-0000C2010000}"/>
    <cellStyle name="常规 233 3" xfId="390" xr:uid="{00000000-0005-0000-0000-0000C3010000}"/>
    <cellStyle name="常规 234" xfId="150" xr:uid="{00000000-0005-0000-0000-0000C4010000}"/>
    <cellStyle name="常规 234 2" xfId="631" xr:uid="{00000000-0005-0000-0000-0000C5010000}"/>
    <cellStyle name="常规 234 3" xfId="391" xr:uid="{00000000-0005-0000-0000-0000C6010000}"/>
    <cellStyle name="常规 235" xfId="151" xr:uid="{00000000-0005-0000-0000-0000C7010000}"/>
    <cellStyle name="常规 235 2" xfId="632" xr:uid="{00000000-0005-0000-0000-0000C8010000}"/>
    <cellStyle name="常规 235 3" xfId="392" xr:uid="{00000000-0005-0000-0000-0000C9010000}"/>
    <cellStyle name="常规 236" xfId="152" xr:uid="{00000000-0005-0000-0000-0000CA010000}"/>
    <cellStyle name="常规 236 2" xfId="633" xr:uid="{00000000-0005-0000-0000-0000CB010000}"/>
    <cellStyle name="常规 236 3" xfId="393" xr:uid="{00000000-0005-0000-0000-0000CC010000}"/>
    <cellStyle name="常规 237" xfId="153" xr:uid="{00000000-0005-0000-0000-0000CD010000}"/>
    <cellStyle name="常规 237 2" xfId="634" xr:uid="{00000000-0005-0000-0000-0000CE010000}"/>
    <cellStyle name="常规 237 3" xfId="394" xr:uid="{00000000-0005-0000-0000-0000CF010000}"/>
    <cellStyle name="常规 238" xfId="154" xr:uid="{00000000-0005-0000-0000-0000D0010000}"/>
    <cellStyle name="常规 238 2" xfId="635" xr:uid="{00000000-0005-0000-0000-0000D1010000}"/>
    <cellStyle name="常规 238 3" xfId="395" xr:uid="{00000000-0005-0000-0000-0000D2010000}"/>
    <cellStyle name="常规 239" xfId="155" xr:uid="{00000000-0005-0000-0000-0000D3010000}"/>
    <cellStyle name="常规 239 2" xfId="636" xr:uid="{00000000-0005-0000-0000-0000D4010000}"/>
    <cellStyle name="常规 239 3" xfId="396" xr:uid="{00000000-0005-0000-0000-0000D5010000}"/>
    <cellStyle name="常规 24" xfId="156" xr:uid="{00000000-0005-0000-0000-0000D6010000}"/>
    <cellStyle name="常规 24 2" xfId="637" xr:uid="{00000000-0005-0000-0000-0000D7010000}"/>
    <cellStyle name="常规 24 3" xfId="397" xr:uid="{00000000-0005-0000-0000-0000D8010000}"/>
    <cellStyle name="常规 240" xfId="157" xr:uid="{00000000-0005-0000-0000-0000D9010000}"/>
    <cellStyle name="常规 240 2" xfId="638" xr:uid="{00000000-0005-0000-0000-0000DA010000}"/>
    <cellStyle name="常规 240 3" xfId="398" xr:uid="{00000000-0005-0000-0000-0000DB010000}"/>
    <cellStyle name="常规 241" xfId="481" xr:uid="{00000000-0005-0000-0000-0000DC010000}"/>
    <cellStyle name="常规 242" xfId="722" xr:uid="{00000000-0005-0000-0000-0000DD010000}"/>
    <cellStyle name="常规 243" xfId="724" xr:uid="{00000000-0005-0000-0000-0000DE010000}"/>
    <cellStyle name="常规 244" xfId="733" xr:uid="{00000000-0005-0000-0000-0000DF010000}"/>
    <cellStyle name="常规 245" xfId="731" xr:uid="{00000000-0005-0000-0000-0000E0010000}"/>
    <cellStyle name="常规 246" xfId="723" xr:uid="{00000000-0005-0000-0000-0000E1010000}"/>
    <cellStyle name="常规 247" xfId="732" xr:uid="{00000000-0005-0000-0000-0000E2010000}"/>
    <cellStyle name="常规 248" xfId="734" xr:uid="{00000000-0005-0000-0000-0000E3010000}"/>
    <cellStyle name="常规 249" xfId="735" xr:uid="{00000000-0005-0000-0000-0000E4010000}"/>
    <cellStyle name="常规 25" xfId="158" xr:uid="{00000000-0005-0000-0000-0000E5010000}"/>
    <cellStyle name="常规 25 2" xfId="639" xr:uid="{00000000-0005-0000-0000-0000E6010000}"/>
    <cellStyle name="常规 25 3" xfId="399" xr:uid="{00000000-0005-0000-0000-0000E7010000}"/>
    <cellStyle name="常规 250" xfId="736" xr:uid="{00000000-0005-0000-0000-0000E8010000}"/>
    <cellStyle name="常规 251" xfId="737" xr:uid="{00000000-0005-0000-0000-0000E9010000}"/>
    <cellStyle name="常规 252" xfId="738" xr:uid="{00000000-0005-0000-0000-0000EA010000}"/>
    <cellStyle name="常规 253" xfId="739" xr:uid="{00000000-0005-0000-0000-0000EB010000}"/>
    <cellStyle name="常规 254" xfId="740" xr:uid="{00000000-0005-0000-0000-0000EC010000}"/>
    <cellStyle name="常规 255" xfId="741" xr:uid="{00000000-0005-0000-0000-0000ED010000}"/>
    <cellStyle name="常规 256" xfId="742" xr:uid="{00000000-0005-0000-0000-0000EE010000}"/>
    <cellStyle name="常规 257" xfId="743" xr:uid="{00000000-0005-0000-0000-0000EF010000}"/>
    <cellStyle name="常规 258" xfId="241" xr:uid="{00000000-0005-0000-0000-0000F0010000}"/>
    <cellStyle name="常规 26" xfId="159" xr:uid="{00000000-0005-0000-0000-0000F1010000}"/>
    <cellStyle name="常规 26 2" xfId="640" xr:uid="{00000000-0005-0000-0000-0000F2010000}"/>
    <cellStyle name="常规 26 3" xfId="400" xr:uid="{00000000-0005-0000-0000-0000F3010000}"/>
    <cellStyle name="常规 27" xfId="160" xr:uid="{00000000-0005-0000-0000-0000F4010000}"/>
    <cellStyle name="常规 27 2" xfId="641" xr:uid="{00000000-0005-0000-0000-0000F5010000}"/>
    <cellStyle name="常规 27 3" xfId="401" xr:uid="{00000000-0005-0000-0000-0000F6010000}"/>
    <cellStyle name="常规 28" xfId="161" xr:uid="{00000000-0005-0000-0000-0000F7010000}"/>
    <cellStyle name="常规 28 2" xfId="642" xr:uid="{00000000-0005-0000-0000-0000F8010000}"/>
    <cellStyle name="常规 28 3" xfId="402" xr:uid="{00000000-0005-0000-0000-0000F9010000}"/>
    <cellStyle name="常规 29" xfId="162" xr:uid="{00000000-0005-0000-0000-0000FA010000}"/>
    <cellStyle name="常规 29 2" xfId="643" xr:uid="{00000000-0005-0000-0000-0000FB010000}"/>
    <cellStyle name="常规 29 3" xfId="403" xr:uid="{00000000-0005-0000-0000-0000FC010000}"/>
    <cellStyle name="常规 3" xfId="163" xr:uid="{00000000-0005-0000-0000-0000FD010000}"/>
    <cellStyle name="常规 3 2" xfId="644" xr:uid="{00000000-0005-0000-0000-0000FE010000}"/>
    <cellStyle name="常规 3 2 2" xfId="729" xr:uid="{00000000-0005-0000-0000-0000FF010000}"/>
    <cellStyle name="常规 3 3" xfId="404" xr:uid="{00000000-0005-0000-0000-000000020000}"/>
    <cellStyle name="常规 30" xfId="164" xr:uid="{00000000-0005-0000-0000-000001020000}"/>
    <cellStyle name="常规 30 2" xfId="645" xr:uid="{00000000-0005-0000-0000-000002020000}"/>
    <cellStyle name="常规 30 3" xfId="405" xr:uid="{00000000-0005-0000-0000-000003020000}"/>
    <cellStyle name="常规 31" xfId="165" xr:uid="{00000000-0005-0000-0000-000004020000}"/>
    <cellStyle name="常规 31 2" xfId="646" xr:uid="{00000000-0005-0000-0000-000005020000}"/>
    <cellStyle name="常规 31 3" xfId="406" xr:uid="{00000000-0005-0000-0000-000006020000}"/>
    <cellStyle name="常规 32" xfId="166" xr:uid="{00000000-0005-0000-0000-000007020000}"/>
    <cellStyle name="常规 32 2" xfId="647" xr:uid="{00000000-0005-0000-0000-000008020000}"/>
    <cellStyle name="常规 32 3" xfId="407" xr:uid="{00000000-0005-0000-0000-000009020000}"/>
    <cellStyle name="常规 33" xfId="167" xr:uid="{00000000-0005-0000-0000-00000A020000}"/>
    <cellStyle name="常规 33 2" xfId="648" xr:uid="{00000000-0005-0000-0000-00000B020000}"/>
    <cellStyle name="常规 33 3" xfId="408" xr:uid="{00000000-0005-0000-0000-00000C020000}"/>
    <cellStyle name="常规 34" xfId="168" xr:uid="{00000000-0005-0000-0000-00000D020000}"/>
    <cellStyle name="常规 34 2" xfId="649" xr:uid="{00000000-0005-0000-0000-00000E020000}"/>
    <cellStyle name="常规 34 3" xfId="409" xr:uid="{00000000-0005-0000-0000-00000F020000}"/>
    <cellStyle name="常规 35" xfId="169" xr:uid="{00000000-0005-0000-0000-000010020000}"/>
    <cellStyle name="常规 35 2" xfId="650" xr:uid="{00000000-0005-0000-0000-000011020000}"/>
    <cellStyle name="常规 35 3" xfId="410" xr:uid="{00000000-0005-0000-0000-000012020000}"/>
    <cellStyle name="常规 36" xfId="170" xr:uid="{00000000-0005-0000-0000-000013020000}"/>
    <cellStyle name="常规 36 2" xfId="651" xr:uid="{00000000-0005-0000-0000-000014020000}"/>
    <cellStyle name="常规 36 3" xfId="411" xr:uid="{00000000-0005-0000-0000-000015020000}"/>
    <cellStyle name="常规 37" xfId="171" xr:uid="{00000000-0005-0000-0000-000016020000}"/>
    <cellStyle name="常规 37 2" xfId="652" xr:uid="{00000000-0005-0000-0000-000017020000}"/>
    <cellStyle name="常规 37 3" xfId="412" xr:uid="{00000000-0005-0000-0000-000018020000}"/>
    <cellStyle name="常规 38" xfId="172" xr:uid="{00000000-0005-0000-0000-000019020000}"/>
    <cellStyle name="常规 38 2" xfId="653" xr:uid="{00000000-0005-0000-0000-00001A020000}"/>
    <cellStyle name="常规 38 3" xfId="413" xr:uid="{00000000-0005-0000-0000-00001B020000}"/>
    <cellStyle name="常规 39" xfId="173" xr:uid="{00000000-0005-0000-0000-00001C020000}"/>
    <cellStyle name="常规 39 2" xfId="654" xr:uid="{00000000-0005-0000-0000-00001D020000}"/>
    <cellStyle name="常规 39 3" xfId="414" xr:uid="{00000000-0005-0000-0000-00001E020000}"/>
    <cellStyle name="常规 4" xfId="174" xr:uid="{00000000-0005-0000-0000-00001F020000}"/>
    <cellStyle name="常规 4 2" xfId="655" xr:uid="{00000000-0005-0000-0000-000020020000}"/>
    <cellStyle name="常规 4 2 2" xfId="730" xr:uid="{00000000-0005-0000-0000-000021020000}"/>
    <cellStyle name="常规 4 3" xfId="415" xr:uid="{00000000-0005-0000-0000-000022020000}"/>
    <cellStyle name="常规 40" xfId="175" xr:uid="{00000000-0005-0000-0000-000023020000}"/>
    <cellStyle name="常规 40 2" xfId="656" xr:uid="{00000000-0005-0000-0000-000024020000}"/>
    <cellStyle name="常规 40 3" xfId="416" xr:uid="{00000000-0005-0000-0000-000025020000}"/>
    <cellStyle name="常规 41" xfId="176" xr:uid="{00000000-0005-0000-0000-000026020000}"/>
    <cellStyle name="常规 41 2" xfId="657" xr:uid="{00000000-0005-0000-0000-000027020000}"/>
    <cellStyle name="常规 41 3" xfId="417" xr:uid="{00000000-0005-0000-0000-000028020000}"/>
    <cellStyle name="常规 42" xfId="177" xr:uid="{00000000-0005-0000-0000-000029020000}"/>
    <cellStyle name="常规 42 2" xfId="658" xr:uid="{00000000-0005-0000-0000-00002A020000}"/>
    <cellStyle name="常规 42 3" xfId="418" xr:uid="{00000000-0005-0000-0000-00002B020000}"/>
    <cellStyle name="常规 43" xfId="178" xr:uid="{00000000-0005-0000-0000-00002C020000}"/>
    <cellStyle name="常规 43 2" xfId="659" xr:uid="{00000000-0005-0000-0000-00002D020000}"/>
    <cellStyle name="常规 43 3" xfId="419" xr:uid="{00000000-0005-0000-0000-00002E020000}"/>
    <cellStyle name="常规 44" xfId="179" xr:uid="{00000000-0005-0000-0000-00002F020000}"/>
    <cellStyle name="常规 44 2" xfId="660" xr:uid="{00000000-0005-0000-0000-000030020000}"/>
    <cellStyle name="常规 44 3" xfId="420" xr:uid="{00000000-0005-0000-0000-000031020000}"/>
    <cellStyle name="常规 45" xfId="180" xr:uid="{00000000-0005-0000-0000-000032020000}"/>
    <cellStyle name="常规 45 2" xfId="661" xr:uid="{00000000-0005-0000-0000-000033020000}"/>
    <cellStyle name="常规 45 3" xfId="421" xr:uid="{00000000-0005-0000-0000-000034020000}"/>
    <cellStyle name="常规 46" xfId="181" xr:uid="{00000000-0005-0000-0000-000035020000}"/>
    <cellStyle name="常规 46 2" xfId="662" xr:uid="{00000000-0005-0000-0000-000036020000}"/>
    <cellStyle name="常规 46 3" xfId="422" xr:uid="{00000000-0005-0000-0000-000037020000}"/>
    <cellStyle name="常规 47" xfId="182" xr:uid="{00000000-0005-0000-0000-000038020000}"/>
    <cellStyle name="常规 47 2" xfId="663" xr:uid="{00000000-0005-0000-0000-000039020000}"/>
    <cellStyle name="常规 47 3" xfId="423" xr:uid="{00000000-0005-0000-0000-00003A020000}"/>
    <cellStyle name="常规 48" xfId="183" xr:uid="{00000000-0005-0000-0000-00003B020000}"/>
    <cellStyle name="常规 48 2" xfId="664" xr:uid="{00000000-0005-0000-0000-00003C020000}"/>
    <cellStyle name="常规 48 3" xfId="424" xr:uid="{00000000-0005-0000-0000-00003D020000}"/>
    <cellStyle name="常规 49" xfId="184" xr:uid="{00000000-0005-0000-0000-00003E020000}"/>
    <cellStyle name="常规 49 2" xfId="665" xr:uid="{00000000-0005-0000-0000-00003F020000}"/>
    <cellStyle name="常规 49 3" xfId="425" xr:uid="{00000000-0005-0000-0000-000040020000}"/>
    <cellStyle name="常规 5" xfId="185" xr:uid="{00000000-0005-0000-0000-000041020000}"/>
    <cellStyle name="常规 5 2" xfId="666" xr:uid="{00000000-0005-0000-0000-000042020000}"/>
    <cellStyle name="常规 5 3" xfId="725" xr:uid="{00000000-0005-0000-0000-000043020000}"/>
    <cellStyle name="常规 5 4" xfId="426" xr:uid="{00000000-0005-0000-0000-000044020000}"/>
    <cellStyle name="常规 50" xfId="186" xr:uid="{00000000-0005-0000-0000-000045020000}"/>
    <cellStyle name="常规 50 2" xfId="667" xr:uid="{00000000-0005-0000-0000-000046020000}"/>
    <cellStyle name="常规 50 3" xfId="427" xr:uid="{00000000-0005-0000-0000-000047020000}"/>
    <cellStyle name="常规 51" xfId="187" xr:uid="{00000000-0005-0000-0000-000048020000}"/>
    <cellStyle name="常规 51 2" xfId="668" xr:uid="{00000000-0005-0000-0000-000049020000}"/>
    <cellStyle name="常规 51 3" xfId="428" xr:uid="{00000000-0005-0000-0000-00004A020000}"/>
    <cellStyle name="常规 52" xfId="188" xr:uid="{00000000-0005-0000-0000-00004B020000}"/>
    <cellStyle name="常规 52 2" xfId="669" xr:uid="{00000000-0005-0000-0000-00004C020000}"/>
    <cellStyle name="常规 52 3" xfId="429" xr:uid="{00000000-0005-0000-0000-00004D020000}"/>
    <cellStyle name="常规 53" xfId="189" xr:uid="{00000000-0005-0000-0000-00004E020000}"/>
    <cellStyle name="常规 53 2" xfId="670" xr:uid="{00000000-0005-0000-0000-00004F020000}"/>
    <cellStyle name="常规 53 3" xfId="430" xr:uid="{00000000-0005-0000-0000-000050020000}"/>
    <cellStyle name="常规 54" xfId="190" xr:uid="{00000000-0005-0000-0000-000051020000}"/>
    <cellStyle name="常规 54 2" xfId="671" xr:uid="{00000000-0005-0000-0000-000052020000}"/>
    <cellStyle name="常规 54 3" xfId="431" xr:uid="{00000000-0005-0000-0000-000053020000}"/>
    <cellStyle name="常规 55" xfId="191" xr:uid="{00000000-0005-0000-0000-000054020000}"/>
    <cellStyle name="常规 55 2" xfId="672" xr:uid="{00000000-0005-0000-0000-000055020000}"/>
    <cellStyle name="常规 55 3" xfId="432" xr:uid="{00000000-0005-0000-0000-000056020000}"/>
    <cellStyle name="常规 56" xfId="192" xr:uid="{00000000-0005-0000-0000-000057020000}"/>
    <cellStyle name="常规 56 2" xfId="673" xr:uid="{00000000-0005-0000-0000-000058020000}"/>
    <cellStyle name="常规 56 3" xfId="433" xr:uid="{00000000-0005-0000-0000-000059020000}"/>
    <cellStyle name="常规 57" xfId="193" xr:uid="{00000000-0005-0000-0000-00005A020000}"/>
    <cellStyle name="常规 57 2" xfId="674" xr:uid="{00000000-0005-0000-0000-00005B020000}"/>
    <cellStyle name="常规 57 3" xfId="434" xr:uid="{00000000-0005-0000-0000-00005C020000}"/>
    <cellStyle name="常规 58" xfId="194" xr:uid="{00000000-0005-0000-0000-00005D020000}"/>
    <cellStyle name="常规 58 2" xfId="675" xr:uid="{00000000-0005-0000-0000-00005E020000}"/>
    <cellStyle name="常规 58 3" xfId="435" xr:uid="{00000000-0005-0000-0000-00005F020000}"/>
    <cellStyle name="常规 59" xfId="195" xr:uid="{00000000-0005-0000-0000-000060020000}"/>
    <cellStyle name="常规 59 2" xfId="676" xr:uid="{00000000-0005-0000-0000-000061020000}"/>
    <cellStyle name="常规 59 3" xfId="436" xr:uid="{00000000-0005-0000-0000-000062020000}"/>
    <cellStyle name="常规 6" xfId="196" xr:uid="{00000000-0005-0000-0000-000063020000}"/>
    <cellStyle name="常规 6 2" xfId="677" xr:uid="{00000000-0005-0000-0000-000064020000}"/>
    <cellStyle name="常规 6 3" xfId="726" xr:uid="{00000000-0005-0000-0000-000065020000}"/>
    <cellStyle name="常规 6 4" xfId="437" xr:uid="{00000000-0005-0000-0000-000066020000}"/>
    <cellStyle name="常规 60" xfId="197" xr:uid="{00000000-0005-0000-0000-000067020000}"/>
    <cellStyle name="常规 60 2" xfId="678" xr:uid="{00000000-0005-0000-0000-000068020000}"/>
    <cellStyle name="常规 60 3" xfId="438" xr:uid="{00000000-0005-0000-0000-000069020000}"/>
    <cellStyle name="常规 61" xfId="198" xr:uid="{00000000-0005-0000-0000-00006A020000}"/>
    <cellStyle name="常规 61 2" xfId="679" xr:uid="{00000000-0005-0000-0000-00006B020000}"/>
    <cellStyle name="常规 61 3" xfId="439" xr:uid="{00000000-0005-0000-0000-00006C020000}"/>
    <cellStyle name="常规 62" xfId="199" xr:uid="{00000000-0005-0000-0000-00006D020000}"/>
    <cellStyle name="常规 62 2" xfId="680" xr:uid="{00000000-0005-0000-0000-00006E020000}"/>
    <cellStyle name="常规 62 3" xfId="440" xr:uid="{00000000-0005-0000-0000-00006F020000}"/>
    <cellStyle name="常规 63" xfId="200" xr:uid="{00000000-0005-0000-0000-000070020000}"/>
    <cellStyle name="常规 63 2" xfId="681" xr:uid="{00000000-0005-0000-0000-000071020000}"/>
    <cellStyle name="常规 63 3" xfId="441" xr:uid="{00000000-0005-0000-0000-000072020000}"/>
    <cellStyle name="常规 64" xfId="201" xr:uid="{00000000-0005-0000-0000-000073020000}"/>
    <cellStyle name="常规 64 2" xfId="682" xr:uid="{00000000-0005-0000-0000-000074020000}"/>
    <cellStyle name="常规 64 3" xfId="442" xr:uid="{00000000-0005-0000-0000-000075020000}"/>
    <cellStyle name="常规 65" xfId="202" xr:uid="{00000000-0005-0000-0000-000076020000}"/>
    <cellStyle name="常规 65 2" xfId="683" xr:uid="{00000000-0005-0000-0000-000077020000}"/>
    <cellStyle name="常规 65 3" xfId="443" xr:uid="{00000000-0005-0000-0000-000078020000}"/>
    <cellStyle name="常规 66" xfId="203" xr:uid="{00000000-0005-0000-0000-000079020000}"/>
    <cellStyle name="常规 66 2" xfId="684" xr:uid="{00000000-0005-0000-0000-00007A020000}"/>
    <cellStyle name="常规 66 3" xfId="444" xr:uid="{00000000-0005-0000-0000-00007B020000}"/>
    <cellStyle name="常规 67" xfId="204" xr:uid="{00000000-0005-0000-0000-00007C020000}"/>
    <cellStyle name="常规 67 2" xfId="685" xr:uid="{00000000-0005-0000-0000-00007D020000}"/>
    <cellStyle name="常规 67 3" xfId="445" xr:uid="{00000000-0005-0000-0000-00007E020000}"/>
    <cellStyle name="常规 68" xfId="205" xr:uid="{00000000-0005-0000-0000-00007F020000}"/>
    <cellStyle name="常规 68 2" xfId="686" xr:uid="{00000000-0005-0000-0000-000080020000}"/>
    <cellStyle name="常规 68 3" xfId="446" xr:uid="{00000000-0005-0000-0000-000081020000}"/>
    <cellStyle name="常规 69" xfId="206" xr:uid="{00000000-0005-0000-0000-000082020000}"/>
    <cellStyle name="常规 69 2" xfId="687" xr:uid="{00000000-0005-0000-0000-000083020000}"/>
    <cellStyle name="常规 69 3" xfId="447" xr:uid="{00000000-0005-0000-0000-000084020000}"/>
    <cellStyle name="常规 7" xfId="207" xr:uid="{00000000-0005-0000-0000-000085020000}"/>
    <cellStyle name="常规 7 2" xfId="688" xr:uid="{00000000-0005-0000-0000-000086020000}"/>
    <cellStyle name="常规 7 3" xfId="448" xr:uid="{00000000-0005-0000-0000-000087020000}"/>
    <cellStyle name="常规 70" xfId="208" xr:uid="{00000000-0005-0000-0000-000088020000}"/>
    <cellStyle name="常规 70 2" xfId="689" xr:uid="{00000000-0005-0000-0000-000089020000}"/>
    <cellStyle name="常规 70 3" xfId="449" xr:uid="{00000000-0005-0000-0000-00008A020000}"/>
    <cellStyle name="常规 71" xfId="209" xr:uid="{00000000-0005-0000-0000-00008B020000}"/>
    <cellStyle name="常规 71 2" xfId="690" xr:uid="{00000000-0005-0000-0000-00008C020000}"/>
    <cellStyle name="常规 71 3" xfId="450" xr:uid="{00000000-0005-0000-0000-00008D020000}"/>
    <cellStyle name="常规 72" xfId="210" xr:uid="{00000000-0005-0000-0000-00008E020000}"/>
    <cellStyle name="常规 72 2" xfId="691" xr:uid="{00000000-0005-0000-0000-00008F020000}"/>
    <cellStyle name="常规 72 3" xfId="451" xr:uid="{00000000-0005-0000-0000-000090020000}"/>
    <cellStyle name="常规 73" xfId="211" xr:uid="{00000000-0005-0000-0000-000091020000}"/>
    <cellStyle name="常规 73 2" xfId="692" xr:uid="{00000000-0005-0000-0000-000092020000}"/>
    <cellStyle name="常规 73 3" xfId="452" xr:uid="{00000000-0005-0000-0000-000093020000}"/>
    <cellStyle name="常规 74" xfId="212" xr:uid="{00000000-0005-0000-0000-000094020000}"/>
    <cellStyle name="常规 74 2" xfId="693" xr:uid="{00000000-0005-0000-0000-000095020000}"/>
    <cellStyle name="常规 74 3" xfId="453" xr:uid="{00000000-0005-0000-0000-000096020000}"/>
    <cellStyle name="常规 75" xfId="213" xr:uid="{00000000-0005-0000-0000-000097020000}"/>
    <cellStyle name="常规 75 2" xfId="694" xr:uid="{00000000-0005-0000-0000-000098020000}"/>
    <cellStyle name="常规 75 3" xfId="454" xr:uid="{00000000-0005-0000-0000-000099020000}"/>
    <cellStyle name="常规 76" xfId="214" xr:uid="{00000000-0005-0000-0000-00009A020000}"/>
    <cellStyle name="常规 76 2" xfId="695" xr:uid="{00000000-0005-0000-0000-00009B020000}"/>
    <cellStyle name="常规 76 3" xfId="455" xr:uid="{00000000-0005-0000-0000-00009C020000}"/>
    <cellStyle name="常规 77" xfId="215" xr:uid="{00000000-0005-0000-0000-00009D020000}"/>
    <cellStyle name="常规 77 2" xfId="696" xr:uid="{00000000-0005-0000-0000-00009E020000}"/>
    <cellStyle name="常规 77 3" xfId="456" xr:uid="{00000000-0005-0000-0000-00009F020000}"/>
    <cellStyle name="常规 78" xfId="216" xr:uid="{00000000-0005-0000-0000-0000A0020000}"/>
    <cellStyle name="常规 78 2" xfId="697" xr:uid="{00000000-0005-0000-0000-0000A1020000}"/>
    <cellStyle name="常规 78 3" xfId="457" xr:uid="{00000000-0005-0000-0000-0000A2020000}"/>
    <cellStyle name="常规 79" xfId="217" xr:uid="{00000000-0005-0000-0000-0000A3020000}"/>
    <cellStyle name="常规 79 2" xfId="698" xr:uid="{00000000-0005-0000-0000-0000A4020000}"/>
    <cellStyle name="常规 79 3" xfId="458" xr:uid="{00000000-0005-0000-0000-0000A5020000}"/>
    <cellStyle name="常规 8" xfId="218" xr:uid="{00000000-0005-0000-0000-0000A6020000}"/>
    <cellStyle name="常规 8 2" xfId="699" xr:uid="{00000000-0005-0000-0000-0000A7020000}"/>
    <cellStyle name="常规 8 3" xfId="459" xr:uid="{00000000-0005-0000-0000-0000A8020000}"/>
    <cellStyle name="常规 80" xfId="219" xr:uid="{00000000-0005-0000-0000-0000A9020000}"/>
    <cellStyle name="常规 80 2" xfId="700" xr:uid="{00000000-0005-0000-0000-0000AA020000}"/>
    <cellStyle name="常规 80 3" xfId="460" xr:uid="{00000000-0005-0000-0000-0000AB020000}"/>
    <cellStyle name="常规 81" xfId="220" xr:uid="{00000000-0005-0000-0000-0000AC020000}"/>
    <cellStyle name="常规 81 2" xfId="701" xr:uid="{00000000-0005-0000-0000-0000AD020000}"/>
    <cellStyle name="常规 81 3" xfId="461" xr:uid="{00000000-0005-0000-0000-0000AE020000}"/>
    <cellStyle name="常规 82" xfId="221" xr:uid="{00000000-0005-0000-0000-0000AF020000}"/>
    <cellStyle name="常规 82 2" xfId="702" xr:uid="{00000000-0005-0000-0000-0000B0020000}"/>
    <cellStyle name="常规 82 3" xfId="462" xr:uid="{00000000-0005-0000-0000-0000B1020000}"/>
    <cellStyle name="常规 83" xfId="222" xr:uid="{00000000-0005-0000-0000-0000B2020000}"/>
    <cellStyle name="常规 83 2" xfId="703" xr:uid="{00000000-0005-0000-0000-0000B3020000}"/>
    <cellStyle name="常规 83 3" xfId="463" xr:uid="{00000000-0005-0000-0000-0000B4020000}"/>
    <cellStyle name="常规 84" xfId="223" xr:uid="{00000000-0005-0000-0000-0000B5020000}"/>
    <cellStyle name="常规 84 2" xfId="704" xr:uid="{00000000-0005-0000-0000-0000B6020000}"/>
    <cellStyle name="常规 84 3" xfId="464" xr:uid="{00000000-0005-0000-0000-0000B7020000}"/>
    <cellStyle name="常规 85" xfId="224" xr:uid="{00000000-0005-0000-0000-0000B8020000}"/>
    <cellStyle name="常规 85 2" xfId="705" xr:uid="{00000000-0005-0000-0000-0000B9020000}"/>
    <cellStyle name="常规 85 3" xfId="465" xr:uid="{00000000-0005-0000-0000-0000BA020000}"/>
    <cellStyle name="常规 86" xfId="225" xr:uid="{00000000-0005-0000-0000-0000BB020000}"/>
    <cellStyle name="常规 86 2" xfId="706" xr:uid="{00000000-0005-0000-0000-0000BC020000}"/>
    <cellStyle name="常规 86 3" xfId="466" xr:uid="{00000000-0005-0000-0000-0000BD020000}"/>
    <cellStyle name="常规 87" xfId="226" xr:uid="{00000000-0005-0000-0000-0000BE020000}"/>
    <cellStyle name="常规 87 2" xfId="707" xr:uid="{00000000-0005-0000-0000-0000BF020000}"/>
    <cellStyle name="常规 87 3" xfId="467" xr:uid="{00000000-0005-0000-0000-0000C0020000}"/>
    <cellStyle name="常规 88" xfId="227" xr:uid="{00000000-0005-0000-0000-0000C1020000}"/>
    <cellStyle name="常规 88 2" xfId="708" xr:uid="{00000000-0005-0000-0000-0000C2020000}"/>
    <cellStyle name="常规 88 3" xfId="468" xr:uid="{00000000-0005-0000-0000-0000C3020000}"/>
    <cellStyle name="常规 89" xfId="228" xr:uid="{00000000-0005-0000-0000-0000C4020000}"/>
    <cellStyle name="常规 89 2" xfId="709" xr:uid="{00000000-0005-0000-0000-0000C5020000}"/>
    <cellStyle name="常规 89 3" xfId="469" xr:uid="{00000000-0005-0000-0000-0000C6020000}"/>
    <cellStyle name="常规 9" xfId="229" xr:uid="{00000000-0005-0000-0000-0000C7020000}"/>
    <cellStyle name="常规 9 2" xfId="710" xr:uid="{00000000-0005-0000-0000-0000C8020000}"/>
    <cellStyle name="常规 9 3" xfId="470" xr:uid="{00000000-0005-0000-0000-0000C9020000}"/>
    <cellStyle name="常规 90" xfId="230" xr:uid="{00000000-0005-0000-0000-0000CA020000}"/>
    <cellStyle name="常规 90 2" xfId="711" xr:uid="{00000000-0005-0000-0000-0000CB020000}"/>
    <cellStyle name="常规 90 3" xfId="471" xr:uid="{00000000-0005-0000-0000-0000CC020000}"/>
    <cellStyle name="常规 91" xfId="231" xr:uid="{00000000-0005-0000-0000-0000CD020000}"/>
    <cellStyle name="常规 91 2" xfId="712" xr:uid="{00000000-0005-0000-0000-0000CE020000}"/>
    <cellStyle name="常规 91 3" xfId="472" xr:uid="{00000000-0005-0000-0000-0000CF020000}"/>
    <cellStyle name="常规 92" xfId="232" xr:uid="{00000000-0005-0000-0000-0000D0020000}"/>
    <cellStyle name="常规 92 2" xfId="713" xr:uid="{00000000-0005-0000-0000-0000D1020000}"/>
    <cellStyle name="常规 92 3" xfId="473" xr:uid="{00000000-0005-0000-0000-0000D2020000}"/>
    <cellStyle name="常规 93" xfId="233" xr:uid="{00000000-0005-0000-0000-0000D3020000}"/>
    <cellStyle name="常规 93 2" xfId="714" xr:uid="{00000000-0005-0000-0000-0000D4020000}"/>
    <cellStyle name="常规 93 3" xfId="474" xr:uid="{00000000-0005-0000-0000-0000D5020000}"/>
    <cellStyle name="常规 94" xfId="234" xr:uid="{00000000-0005-0000-0000-0000D6020000}"/>
    <cellStyle name="常规 94 2" xfId="715" xr:uid="{00000000-0005-0000-0000-0000D7020000}"/>
    <cellStyle name="常规 94 3" xfId="475" xr:uid="{00000000-0005-0000-0000-0000D8020000}"/>
    <cellStyle name="常规 95" xfId="235" xr:uid="{00000000-0005-0000-0000-0000D9020000}"/>
    <cellStyle name="常规 95 2" xfId="716" xr:uid="{00000000-0005-0000-0000-0000DA020000}"/>
    <cellStyle name="常规 95 3" xfId="476" xr:uid="{00000000-0005-0000-0000-0000DB020000}"/>
    <cellStyle name="常规 96" xfId="236" xr:uid="{00000000-0005-0000-0000-0000DC020000}"/>
    <cellStyle name="常规 96 2" xfId="717" xr:uid="{00000000-0005-0000-0000-0000DD020000}"/>
    <cellStyle name="常规 96 3" xfId="477" xr:uid="{00000000-0005-0000-0000-0000DE020000}"/>
    <cellStyle name="常规 97" xfId="237" xr:uid="{00000000-0005-0000-0000-0000DF020000}"/>
    <cellStyle name="常规 97 2" xfId="718" xr:uid="{00000000-0005-0000-0000-0000E0020000}"/>
    <cellStyle name="常规 97 3" xfId="478" xr:uid="{00000000-0005-0000-0000-0000E1020000}"/>
    <cellStyle name="常规 98" xfId="238" xr:uid="{00000000-0005-0000-0000-0000E2020000}"/>
    <cellStyle name="常规 98 2" xfId="719" xr:uid="{00000000-0005-0000-0000-0000E3020000}"/>
    <cellStyle name="常规 98 3" xfId="479" xr:uid="{00000000-0005-0000-0000-0000E4020000}"/>
    <cellStyle name="常规 99" xfId="239" xr:uid="{00000000-0005-0000-0000-0000E5020000}"/>
    <cellStyle name="常规 99 2" xfId="720" xr:uid="{00000000-0005-0000-0000-0000E6020000}"/>
    <cellStyle name="常规 99 3" xfId="480" xr:uid="{00000000-0005-0000-0000-0000E702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60C"/>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2"/>
  <sheetViews>
    <sheetView workbookViewId="0">
      <pane ySplit="4" topLeftCell="A5" activePane="bottomLeft" state="frozen"/>
      <selection pane="bottomLeft" activeCell="E168" sqref="E168"/>
    </sheetView>
  </sheetViews>
  <sheetFormatPr defaultRowHeight="16.5" x14ac:dyDescent="0.15"/>
  <cols>
    <col min="1" max="1" width="5.5" style="1"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0</v>
      </c>
      <c r="B2" s="236"/>
      <c r="C2" s="236"/>
      <c r="D2" s="236"/>
      <c r="E2" s="236"/>
      <c r="F2" s="236"/>
      <c r="G2" s="236"/>
      <c r="H2" s="236"/>
      <c r="I2" s="236"/>
      <c r="J2" s="236"/>
      <c r="K2" s="236"/>
      <c r="L2" s="236"/>
    </row>
    <row r="3" spans="1:14" ht="40.5" customHeight="1" x14ac:dyDescent="0.15">
      <c r="A3" s="8" t="s">
        <v>1</v>
      </c>
      <c r="B3" s="9" t="s">
        <v>2</v>
      </c>
      <c r="C3" s="9" t="s">
        <v>3</v>
      </c>
      <c r="D3" s="9" t="s">
        <v>4</v>
      </c>
      <c r="E3" s="9" t="s">
        <v>5</v>
      </c>
      <c r="F3" s="10"/>
      <c r="G3" s="10"/>
      <c r="H3" s="10"/>
      <c r="I3" s="11"/>
      <c r="J3" s="9" t="s">
        <v>6</v>
      </c>
      <c r="K3" s="9" t="s">
        <v>7</v>
      </c>
      <c r="L3" s="12" t="s">
        <v>8</v>
      </c>
    </row>
    <row r="4" spans="1:14" s="18" customFormat="1" ht="37.5" customHeight="1" x14ac:dyDescent="0.15">
      <c r="A4" s="13"/>
      <c r="B4" s="14" t="s">
        <v>9</v>
      </c>
      <c r="C4" s="3">
        <f>SUM(C6,C10,C16,C14,C18,C21,C25,C27,C29,C30,C33,C37,C39,C42,C44,C46,C47,C48,C51,C55,C58,C60,C63,C66,C69,C71,C73,C75,C78,C99,C104,C107,C110,C114,C117,C129,C132,C134,C137,C147,C149,C151,C153,C155,C157,C159,C161)</f>
        <v>19124456.379999999</v>
      </c>
      <c r="D4" s="3">
        <f>SUM(D6,D10,D16,D14,D18,D21,D25,D27,D29,D30,D33,D37,D39,D42,D44,D46,D47,D48,D51,D55,D58,D60,D63,D66,D69,D71,D73,D75,D78,D99,D104,D107,D110,D114,D117,D129,D132,D134,D137,D147,D149,D151,D153,D155,D157,D159,D161)</f>
        <v>13403014.42</v>
      </c>
      <c r="E4" s="3">
        <f>SUM(E6,E10,E16,E14,E18,E21,E25,E27,E29,E30,E33,E37,E39,E42,E44,E46,E47,E48,E51,E55,E58,E60,E63,E66,E69,E71,E73,E75,E78,E99,E104,E107,E110,E114,E117,E129,E132,E134,E137,E147,E149,E151,E153,E155,E157,E159,E161)</f>
        <v>5721441.96</v>
      </c>
      <c r="F4" s="3">
        <f>F58+F37+F42+F39+F44+F46+F78+F104+F107+F110+F114+F129</f>
        <v>366</v>
      </c>
      <c r="G4" s="3">
        <f>G42+G39+G37+G58+G46+G78+G107+G110+G104+G114+G129</f>
        <v>1160</v>
      </c>
      <c r="H4" s="3"/>
      <c r="I4" s="15"/>
      <c r="J4" s="4" t="s">
        <v>10</v>
      </c>
      <c r="K4" s="16" t="s">
        <v>11</v>
      </c>
      <c r="L4" s="17"/>
      <c r="N4" s="19"/>
    </row>
    <row r="5" spans="1:14" s="18" customFormat="1" ht="37.5" customHeight="1" x14ac:dyDescent="0.15">
      <c r="A5" s="20">
        <v>3200</v>
      </c>
      <c r="B5" s="21" t="s">
        <v>12</v>
      </c>
      <c r="C5" s="22"/>
      <c r="D5" s="22"/>
      <c r="E5" s="22"/>
      <c r="F5" s="22"/>
      <c r="G5" s="22"/>
      <c r="H5" s="22"/>
      <c r="I5" s="22"/>
      <c r="J5" s="22"/>
      <c r="K5" s="22"/>
      <c r="L5" s="23"/>
    </row>
    <row r="6" spans="1:14" s="18" customFormat="1" ht="37.5" customHeight="1" x14ac:dyDescent="0.15">
      <c r="A6" s="24" t="s">
        <v>13</v>
      </c>
      <c r="B6" s="25" t="s">
        <v>14</v>
      </c>
      <c r="C6" s="3">
        <f>C7+C8+C9</f>
        <v>1500000</v>
      </c>
      <c r="D6" s="3">
        <f>D7+D8+D9</f>
        <v>1198312</v>
      </c>
      <c r="E6" s="3">
        <f>E7+E8+E9</f>
        <v>301688</v>
      </c>
      <c r="F6" s="26"/>
      <c r="G6" s="26"/>
      <c r="H6" s="26"/>
      <c r="I6" s="26"/>
      <c r="J6" s="4" t="s">
        <v>15</v>
      </c>
      <c r="K6" s="27" t="s">
        <v>16</v>
      </c>
      <c r="L6" s="28" t="s">
        <v>17</v>
      </c>
    </row>
    <row r="7" spans="1:14" s="18" customFormat="1" ht="37.5" customHeight="1" x14ac:dyDescent="0.15">
      <c r="A7" s="29"/>
      <c r="B7" s="30" t="s">
        <v>18</v>
      </c>
      <c r="C7" s="31">
        <v>1070000</v>
      </c>
      <c r="D7" s="31">
        <v>490000</v>
      </c>
      <c r="E7" s="31">
        <f>C7-D7</f>
        <v>580000</v>
      </c>
      <c r="F7" s="26"/>
      <c r="G7" s="26"/>
      <c r="H7" s="26"/>
      <c r="I7" s="26"/>
      <c r="J7" s="32" t="s">
        <v>15</v>
      </c>
      <c r="K7" s="27" t="s">
        <v>16</v>
      </c>
      <c r="L7" s="28" t="s">
        <v>17</v>
      </c>
    </row>
    <row r="8" spans="1:14" s="18" customFormat="1" ht="37.5" customHeight="1" x14ac:dyDescent="0.15">
      <c r="A8" s="29"/>
      <c r="B8" s="30" t="s">
        <v>19</v>
      </c>
      <c r="C8" s="31">
        <v>380000</v>
      </c>
      <c r="D8" s="31">
        <v>608312</v>
      </c>
      <c r="E8" s="31">
        <f>C8-D8</f>
        <v>-228312</v>
      </c>
      <c r="F8" s="26"/>
      <c r="G8" s="26"/>
      <c r="H8" s="26"/>
      <c r="I8" s="26"/>
      <c r="J8" s="32" t="s">
        <v>15</v>
      </c>
      <c r="K8" s="27" t="s">
        <v>16</v>
      </c>
      <c r="L8" s="28" t="s">
        <v>17</v>
      </c>
    </row>
    <row r="9" spans="1:14" s="18" customFormat="1" ht="37.5" customHeight="1" x14ac:dyDescent="0.15">
      <c r="A9" s="29"/>
      <c r="B9" s="30" t="s">
        <v>20</v>
      </c>
      <c r="C9" s="31">
        <v>50000</v>
      </c>
      <c r="D9" s="31">
        <v>100000</v>
      </c>
      <c r="E9" s="31">
        <f>C9-D9</f>
        <v>-50000</v>
      </c>
      <c r="F9" s="26"/>
      <c r="G9" s="26"/>
      <c r="H9" s="26"/>
      <c r="I9" s="26"/>
      <c r="J9" s="32" t="s">
        <v>15</v>
      </c>
      <c r="K9" s="27" t="s">
        <v>16</v>
      </c>
      <c r="L9" s="28" t="s">
        <v>17</v>
      </c>
    </row>
    <row r="10" spans="1:14" s="18" customFormat="1" ht="37.5" customHeight="1" x14ac:dyDescent="0.15">
      <c r="A10" s="24" t="s">
        <v>21</v>
      </c>
      <c r="B10" s="25" t="s">
        <v>22</v>
      </c>
      <c r="C10" s="3">
        <f>C11+C12+C13</f>
        <v>4650000</v>
      </c>
      <c r="D10" s="3">
        <f>D11+D12+D13</f>
        <v>4650000</v>
      </c>
      <c r="E10" s="3">
        <f>E11+E12+E13</f>
        <v>0</v>
      </c>
      <c r="F10" s="3"/>
      <c r="G10" s="33"/>
      <c r="H10" s="30"/>
      <c r="I10" s="34"/>
      <c r="J10" s="4" t="s">
        <v>23</v>
      </c>
      <c r="K10" s="27" t="s">
        <v>24</v>
      </c>
      <c r="L10" s="28" t="s">
        <v>25</v>
      </c>
    </row>
    <row r="11" spans="1:14" s="18" customFormat="1" ht="37.5" customHeight="1" x14ac:dyDescent="0.15">
      <c r="A11" s="13"/>
      <c r="B11" s="30" t="s">
        <v>18</v>
      </c>
      <c r="C11" s="31">
        <v>900000</v>
      </c>
      <c r="D11" s="31">
        <v>900000</v>
      </c>
      <c r="E11" s="31">
        <f>C11-D11</f>
        <v>0</v>
      </c>
      <c r="F11" s="3"/>
      <c r="G11" s="33"/>
      <c r="H11" s="30"/>
      <c r="I11" s="34"/>
      <c r="J11" s="32" t="s">
        <v>23</v>
      </c>
      <c r="K11" s="27" t="s">
        <v>24</v>
      </c>
      <c r="L11" s="28" t="s">
        <v>25</v>
      </c>
    </row>
    <row r="12" spans="1:14" s="18" customFormat="1" ht="37.5" customHeight="1" x14ac:dyDescent="0.15">
      <c r="A12" s="13"/>
      <c r="B12" s="30" t="s">
        <v>19</v>
      </c>
      <c r="C12" s="31">
        <v>1500000</v>
      </c>
      <c r="D12" s="31">
        <v>1500000</v>
      </c>
      <c r="E12" s="31">
        <f>C12-D12</f>
        <v>0</v>
      </c>
      <c r="F12" s="3"/>
      <c r="G12" s="33"/>
      <c r="H12" s="30"/>
      <c r="I12" s="34"/>
      <c r="J12" s="32" t="s">
        <v>23</v>
      </c>
      <c r="K12" s="27" t="s">
        <v>24</v>
      </c>
      <c r="L12" s="28" t="s">
        <v>25</v>
      </c>
    </row>
    <row r="13" spans="1:14" s="18" customFormat="1" ht="37.5" customHeight="1" x14ac:dyDescent="0.15">
      <c r="A13" s="13"/>
      <c r="B13" s="30" t="s">
        <v>20</v>
      </c>
      <c r="C13" s="31">
        <v>2250000</v>
      </c>
      <c r="D13" s="31">
        <v>2250000</v>
      </c>
      <c r="E13" s="31">
        <f>C13-D13</f>
        <v>0</v>
      </c>
      <c r="F13" s="3"/>
      <c r="G13" s="33"/>
      <c r="H13" s="30"/>
      <c r="I13" s="34"/>
      <c r="J13" s="32" t="s">
        <v>23</v>
      </c>
      <c r="K13" s="27" t="s">
        <v>24</v>
      </c>
      <c r="L13" s="28" t="s">
        <v>25</v>
      </c>
    </row>
    <row r="14" spans="1:14" s="18" customFormat="1" ht="37.5" customHeight="1" x14ac:dyDescent="0.15">
      <c r="A14" s="24" t="s">
        <v>26</v>
      </c>
      <c r="B14" s="25" t="s">
        <v>27</v>
      </c>
      <c r="C14" s="3">
        <f>C15</f>
        <v>20000</v>
      </c>
      <c r="D14" s="3">
        <f>D15</f>
        <v>0</v>
      </c>
      <c r="E14" s="3">
        <f>E15</f>
        <v>20000</v>
      </c>
      <c r="F14" s="3"/>
      <c r="G14" s="33"/>
      <c r="H14" s="30"/>
      <c r="I14" s="34"/>
      <c r="J14" s="4" t="s">
        <v>28</v>
      </c>
      <c r="K14" s="35" t="s">
        <v>29</v>
      </c>
      <c r="L14" s="28" t="s">
        <v>30</v>
      </c>
    </row>
    <row r="15" spans="1:14" s="18" customFormat="1" ht="37.5" customHeight="1" x14ac:dyDescent="0.15">
      <c r="A15" s="13"/>
      <c r="B15" s="30" t="s">
        <v>18</v>
      </c>
      <c r="C15" s="31">
        <v>20000</v>
      </c>
      <c r="D15" s="31">
        <v>0</v>
      </c>
      <c r="E15" s="31">
        <f>C15-D15</f>
        <v>20000</v>
      </c>
      <c r="F15" s="3"/>
      <c r="G15" s="33"/>
      <c r="H15" s="30"/>
      <c r="I15" s="34"/>
      <c r="J15" s="32" t="s">
        <v>28</v>
      </c>
      <c r="K15" s="35" t="s">
        <v>29</v>
      </c>
      <c r="L15" s="28" t="s">
        <v>30</v>
      </c>
    </row>
    <row r="16" spans="1:14" s="18" customFormat="1" ht="37.5" customHeight="1" x14ac:dyDescent="0.15">
      <c r="A16" s="24" t="s">
        <v>31</v>
      </c>
      <c r="B16" s="25" t="s">
        <v>32</v>
      </c>
      <c r="C16" s="3">
        <f>C17</f>
        <v>5000</v>
      </c>
      <c r="D16" s="3">
        <f>D17</f>
        <v>3480</v>
      </c>
      <c r="E16" s="3">
        <f>E17</f>
        <v>1520</v>
      </c>
      <c r="F16" s="3"/>
      <c r="G16" s="33"/>
      <c r="H16" s="30"/>
      <c r="I16" s="34"/>
      <c r="J16" s="4" t="s">
        <v>33</v>
      </c>
      <c r="K16" s="27" t="s">
        <v>34</v>
      </c>
      <c r="L16" s="28" t="s">
        <v>35</v>
      </c>
    </row>
    <row r="17" spans="1:12" s="18" customFormat="1" ht="37.5" customHeight="1" x14ac:dyDescent="0.15">
      <c r="A17" s="13"/>
      <c r="B17" s="30" t="s">
        <v>18</v>
      </c>
      <c r="C17" s="31">
        <v>5000</v>
      </c>
      <c r="D17" s="31">
        <v>3480</v>
      </c>
      <c r="E17" s="31">
        <f>C17-D17</f>
        <v>1520</v>
      </c>
      <c r="F17" s="3"/>
      <c r="G17" s="33"/>
      <c r="H17" s="30"/>
      <c r="I17" s="34"/>
      <c r="J17" s="32" t="s">
        <v>33</v>
      </c>
      <c r="K17" s="27" t="s">
        <v>34</v>
      </c>
      <c r="L17" s="28" t="s">
        <v>35</v>
      </c>
    </row>
    <row r="18" spans="1:12" s="18" customFormat="1" ht="37.5" customHeight="1" x14ac:dyDescent="0.15">
      <c r="A18" s="24" t="s">
        <v>36</v>
      </c>
      <c r="B18" s="25" t="s">
        <v>37</v>
      </c>
      <c r="C18" s="3">
        <f>C19+C20</f>
        <v>68350</v>
      </c>
      <c r="D18" s="3">
        <f>D19+D20</f>
        <v>50000</v>
      </c>
      <c r="E18" s="3">
        <f>E19+E20</f>
        <v>18350</v>
      </c>
      <c r="F18" s="3"/>
      <c r="G18" s="33"/>
      <c r="H18" s="30"/>
      <c r="I18" s="34"/>
      <c r="J18" s="4" t="s">
        <v>38</v>
      </c>
      <c r="K18" s="27" t="s">
        <v>39</v>
      </c>
      <c r="L18" s="28" t="s">
        <v>40</v>
      </c>
    </row>
    <row r="19" spans="1:12" s="18" customFormat="1" ht="37.5" customHeight="1" x14ac:dyDescent="0.15">
      <c r="A19" s="13"/>
      <c r="B19" s="30" t="s">
        <v>18</v>
      </c>
      <c r="C19" s="31">
        <v>50000</v>
      </c>
      <c r="D19" s="31">
        <v>0</v>
      </c>
      <c r="E19" s="31">
        <f>C19-D19</f>
        <v>50000</v>
      </c>
      <c r="F19" s="3"/>
      <c r="G19" s="33"/>
      <c r="H19" s="30"/>
      <c r="I19" s="34"/>
      <c r="J19" s="32" t="s">
        <v>38</v>
      </c>
      <c r="K19" s="27" t="s">
        <v>39</v>
      </c>
      <c r="L19" s="28" t="s">
        <v>40</v>
      </c>
    </row>
    <row r="20" spans="1:12" s="18" customFormat="1" ht="37.5" customHeight="1" x14ac:dyDescent="0.15">
      <c r="A20" s="13"/>
      <c r="B20" s="30" t="s">
        <v>19</v>
      </c>
      <c r="C20" s="31">
        <v>18350</v>
      </c>
      <c r="D20" s="31">
        <v>50000</v>
      </c>
      <c r="E20" s="31">
        <f>C20-D20</f>
        <v>-31650</v>
      </c>
      <c r="F20" s="3"/>
      <c r="G20" s="33"/>
      <c r="H20" s="30"/>
      <c r="I20" s="34"/>
      <c r="J20" s="32" t="s">
        <v>38</v>
      </c>
      <c r="K20" s="27" t="s">
        <v>39</v>
      </c>
      <c r="L20" s="28" t="s">
        <v>40</v>
      </c>
    </row>
    <row r="21" spans="1:12" s="18" customFormat="1" ht="37.5" customHeight="1" x14ac:dyDescent="0.15">
      <c r="A21" s="24" t="s">
        <v>41</v>
      </c>
      <c r="B21" s="25" t="s">
        <v>42</v>
      </c>
      <c r="C21" s="3">
        <f>C22+C23+C24</f>
        <v>70990.179999999993</v>
      </c>
      <c r="D21" s="3">
        <f>D22+D23+D24</f>
        <v>65476.42</v>
      </c>
      <c r="E21" s="3">
        <f>E22+E23+E24</f>
        <v>5513.7599999999948</v>
      </c>
      <c r="F21" s="3"/>
      <c r="G21" s="33"/>
      <c r="H21" s="30"/>
      <c r="I21" s="34"/>
      <c r="J21" s="4" t="s">
        <v>33</v>
      </c>
      <c r="K21" s="27" t="s">
        <v>43</v>
      </c>
      <c r="L21" s="28" t="s">
        <v>44</v>
      </c>
    </row>
    <row r="22" spans="1:12" s="18" customFormat="1" ht="37.5" customHeight="1" x14ac:dyDescent="0.15">
      <c r="A22" s="13"/>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x14ac:dyDescent="0.15">
      <c r="A23" s="13"/>
      <c r="B23" s="30" t="s">
        <v>20</v>
      </c>
      <c r="C23" s="31">
        <v>0</v>
      </c>
      <c r="D23" s="31">
        <v>17200</v>
      </c>
      <c r="E23" s="31">
        <f>C23-D23</f>
        <v>-17200</v>
      </c>
      <c r="F23" s="3"/>
      <c r="G23" s="33"/>
      <c r="H23" s="30"/>
      <c r="I23" s="34"/>
      <c r="J23" s="32" t="s">
        <v>33</v>
      </c>
      <c r="K23" s="27" t="s">
        <v>43</v>
      </c>
      <c r="L23" s="28" t="s">
        <v>44</v>
      </c>
    </row>
    <row r="24" spans="1:12" s="18" customFormat="1" ht="37.5" customHeight="1" x14ac:dyDescent="0.15">
      <c r="A24" s="13"/>
      <c r="B24" s="30" t="s">
        <v>45</v>
      </c>
      <c r="C24" s="31">
        <v>0</v>
      </c>
      <c r="D24" s="31">
        <v>10000</v>
      </c>
      <c r="E24" s="31">
        <f>C24-D24</f>
        <v>-10000</v>
      </c>
      <c r="F24" s="3"/>
      <c r="G24" s="33"/>
      <c r="H24" s="30"/>
      <c r="I24" s="34"/>
      <c r="J24" s="32" t="s">
        <v>33</v>
      </c>
      <c r="K24" s="27" t="s">
        <v>43</v>
      </c>
      <c r="L24" s="28" t="s">
        <v>44</v>
      </c>
    </row>
    <row r="25" spans="1:12" s="18" customFormat="1" ht="37.5" customHeight="1" x14ac:dyDescent="0.15">
      <c r="A25" s="24" t="s">
        <v>46</v>
      </c>
      <c r="B25" s="25" t="s">
        <v>47</v>
      </c>
      <c r="C25" s="3">
        <f>C26</f>
        <v>30000</v>
      </c>
      <c r="D25" s="3">
        <f>D26</f>
        <v>0</v>
      </c>
      <c r="E25" s="3">
        <f>E26</f>
        <v>30000</v>
      </c>
      <c r="F25" s="3"/>
      <c r="G25" s="33"/>
      <c r="H25" s="30"/>
      <c r="I25" s="34"/>
      <c r="J25" s="4" t="s">
        <v>33</v>
      </c>
      <c r="K25" s="27" t="s">
        <v>48</v>
      </c>
      <c r="L25" s="28" t="s">
        <v>49</v>
      </c>
    </row>
    <row r="26" spans="1:12" s="18" customFormat="1" ht="37.5" customHeight="1" x14ac:dyDescent="0.15">
      <c r="A26" s="13"/>
      <c r="B26" s="30" t="s">
        <v>19</v>
      </c>
      <c r="C26" s="31">
        <v>30000</v>
      </c>
      <c r="D26" s="31">
        <v>0</v>
      </c>
      <c r="E26" s="31">
        <f>C26-D26</f>
        <v>30000</v>
      </c>
      <c r="F26" s="3"/>
      <c r="G26" s="33"/>
      <c r="H26" s="30"/>
      <c r="I26" s="34"/>
      <c r="J26" s="32" t="s">
        <v>33</v>
      </c>
      <c r="K26" s="27" t="s">
        <v>48</v>
      </c>
      <c r="L26" s="28" t="s">
        <v>49</v>
      </c>
    </row>
    <row r="27" spans="1:12" s="18" customFormat="1" ht="37.5" customHeight="1" x14ac:dyDescent="0.15">
      <c r="A27" s="24" t="s">
        <v>50</v>
      </c>
      <c r="B27" s="25" t="s">
        <v>51</v>
      </c>
      <c r="C27" s="3">
        <f>C28</f>
        <v>50000</v>
      </c>
      <c r="D27" s="3">
        <f>D28</f>
        <v>0</v>
      </c>
      <c r="E27" s="3">
        <f>E28</f>
        <v>50000</v>
      </c>
      <c r="F27" s="3"/>
      <c r="G27" s="33"/>
      <c r="H27" s="30"/>
      <c r="I27" s="34"/>
      <c r="J27" s="4" t="s">
        <v>33</v>
      </c>
      <c r="K27" s="27" t="s">
        <v>52</v>
      </c>
      <c r="L27" s="28" t="s">
        <v>53</v>
      </c>
    </row>
    <row r="28" spans="1:12" s="18" customFormat="1" ht="37.5" customHeight="1" x14ac:dyDescent="0.15">
      <c r="A28" s="13"/>
      <c r="B28" s="30" t="s">
        <v>19</v>
      </c>
      <c r="C28" s="31">
        <v>50000</v>
      </c>
      <c r="D28" s="31">
        <v>0</v>
      </c>
      <c r="E28" s="31">
        <f>C28-D28</f>
        <v>50000</v>
      </c>
      <c r="F28" s="3"/>
      <c r="G28" s="33"/>
      <c r="H28" s="30"/>
      <c r="I28" s="34"/>
      <c r="J28" s="32" t="s">
        <v>33</v>
      </c>
      <c r="K28" s="27" t="s">
        <v>52</v>
      </c>
      <c r="L28" s="28" t="s">
        <v>53</v>
      </c>
    </row>
    <row r="29" spans="1:12" s="18" customFormat="1" ht="37.5" customHeight="1" x14ac:dyDescent="0.15">
      <c r="A29" s="24" t="s">
        <v>54</v>
      </c>
      <c r="B29" s="25" t="s">
        <v>55</v>
      </c>
      <c r="C29" s="3">
        <v>0</v>
      </c>
      <c r="D29" s="3">
        <v>0</v>
      </c>
      <c r="E29" s="3">
        <v>0</v>
      </c>
      <c r="F29" s="3"/>
      <c r="G29" s="33"/>
      <c r="H29" s="30"/>
      <c r="I29" s="34"/>
      <c r="J29" s="4" t="s">
        <v>10</v>
      </c>
      <c r="K29" s="36" t="s">
        <v>56</v>
      </c>
      <c r="L29" s="28" t="s">
        <v>57</v>
      </c>
    </row>
    <row r="30" spans="1:12" s="18" customFormat="1" ht="37.5" customHeight="1" x14ac:dyDescent="0.15">
      <c r="A30" s="24" t="s">
        <v>58</v>
      </c>
      <c r="B30" s="25" t="s">
        <v>59</v>
      </c>
      <c r="C30" s="3">
        <f>SUM(C31:C32)</f>
        <v>400000</v>
      </c>
      <c r="D30" s="3">
        <f>SUM(D31:D32)</f>
        <v>400000</v>
      </c>
      <c r="E30" s="3">
        <f>SUM(E31:E32)</f>
        <v>0</v>
      </c>
      <c r="F30" s="3"/>
      <c r="G30" s="33"/>
      <c r="H30" s="30"/>
      <c r="I30" s="34"/>
      <c r="J30" s="4" t="s">
        <v>33</v>
      </c>
      <c r="K30" s="27" t="s">
        <v>60</v>
      </c>
      <c r="L30" s="28" t="s">
        <v>61</v>
      </c>
    </row>
    <row r="31" spans="1:12" s="18" customFormat="1" ht="37.5" customHeight="1" x14ac:dyDescent="0.15">
      <c r="A31" s="13"/>
      <c r="B31" s="30" t="s">
        <v>19</v>
      </c>
      <c r="C31" s="31">
        <v>200000</v>
      </c>
      <c r="D31" s="31">
        <v>200000</v>
      </c>
      <c r="E31" s="31">
        <v>0</v>
      </c>
      <c r="F31" s="3"/>
      <c r="G31" s="33"/>
      <c r="H31" s="30"/>
      <c r="I31" s="34"/>
      <c r="J31" s="32" t="s">
        <v>33</v>
      </c>
      <c r="K31" s="27" t="s">
        <v>60</v>
      </c>
      <c r="L31" s="28" t="s">
        <v>61</v>
      </c>
    </row>
    <row r="32" spans="1:12" s="18" customFormat="1" ht="37.5" customHeight="1" x14ac:dyDescent="0.15">
      <c r="A32" s="13"/>
      <c r="B32" s="30" t="s">
        <v>20</v>
      </c>
      <c r="C32" s="31">
        <v>200000</v>
      </c>
      <c r="D32" s="31">
        <v>200000</v>
      </c>
      <c r="E32" s="31">
        <v>0</v>
      </c>
      <c r="F32" s="3"/>
      <c r="G32" s="33"/>
      <c r="H32" s="30"/>
      <c r="I32" s="34"/>
      <c r="J32" s="32" t="s">
        <v>33</v>
      </c>
      <c r="K32" s="27" t="s">
        <v>60</v>
      </c>
      <c r="L32" s="28" t="s">
        <v>61</v>
      </c>
    </row>
    <row r="33" spans="1:12" s="18" customFormat="1" ht="37.5" customHeight="1" x14ac:dyDescent="0.15">
      <c r="A33" s="24" t="s">
        <v>62</v>
      </c>
      <c r="B33" s="25" t="s">
        <v>63</v>
      </c>
      <c r="C33" s="3">
        <f>C34+C35+C36</f>
        <v>302457.92</v>
      </c>
      <c r="D33" s="3">
        <f>D34+D35+D36</f>
        <v>280000</v>
      </c>
      <c r="E33" s="3">
        <f>E34+E35+E36</f>
        <v>22457.919999999998</v>
      </c>
      <c r="F33" s="3"/>
      <c r="G33" s="33"/>
      <c r="H33" s="30"/>
      <c r="I33" s="34"/>
      <c r="J33" s="4" t="s">
        <v>38</v>
      </c>
      <c r="K33" s="27" t="s">
        <v>64</v>
      </c>
      <c r="L33" s="28" t="s">
        <v>65</v>
      </c>
    </row>
    <row r="34" spans="1:12" s="18" customFormat="1" ht="37.5" customHeight="1" x14ac:dyDescent="0.15">
      <c r="A34" s="13"/>
      <c r="B34" s="37" t="s">
        <v>19</v>
      </c>
      <c r="C34" s="31">
        <v>100457.92</v>
      </c>
      <c r="D34" s="31">
        <v>100000</v>
      </c>
      <c r="E34" s="31">
        <f>C34-D34</f>
        <v>457.91999999999825</v>
      </c>
      <c r="F34" s="3"/>
      <c r="G34" s="33"/>
      <c r="H34" s="30"/>
      <c r="I34" s="34"/>
      <c r="J34" s="32" t="s">
        <v>38</v>
      </c>
      <c r="K34" s="27" t="s">
        <v>64</v>
      </c>
      <c r="L34" s="28" t="s">
        <v>65</v>
      </c>
    </row>
    <row r="35" spans="1:12" s="18" customFormat="1" ht="37.5" customHeight="1" x14ac:dyDescent="0.15">
      <c r="A35" s="13"/>
      <c r="B35" s="37" t="s">
        <v>20</v>
      </c>
      <c r="C35" s="31">
        <v>202000</v>
      </c>
      <c r="D35" s="31">
        <v>100000</v>
      </c>
      <c r="E35" s="31">
        <f>C35-D35</f>
        <v>102000</v>
      </c>
      <c r="F35" s="3"/>
      <c r="G35" s="33"/>
      <c r="H35" s="30"/>
      <c r="I35" s="34"/>
      <c r="J35" s="32" t="s">
        <v>38</v>
      </c>
      <c r="K35" s="27" t="s">
        <v>64</v>
      </c>
      <c r="L35" s="28" t="s">
        <v>65</v>
      </c>
    </row>
    <row r="36" spans="1:12" s="18" customFormat="1" ht="37.5" customHeight="1" x14ac:dyDescent="0.15">
      <c r="A36" s="13"/>
      <c r="B36" s="37" t="s">
        <v>45</v>
      </c>
      <c r="C36" s="31">
        <v>0</v>
      </c>
      <c r="D36" s="31">
        <v>80000</v>
      </c>
      <c r="E36" s="31">
        <f>C36-D36</f>
        <v>-80000</v>
      </c>
      <c r="F36" s="3"/>
      <c r="G36" s="33"/>
      <c r="H36" s="30"/>
      <c r="I36" s="34"/>
      <c r="J36" s="32" t="s">
        <v>38</v>
      </c>
      <c r="K36" s="27" t="s">
        <v>64</v>
      </c>
      <c r="L36" s="28" t="s">
        <v>65</v>
      </c>
    </row>
    <row r="37" spans="1:12" s="18" customFormat="1" ht="37.5" customHeight="1" x14ac:dyDescent="0.15">
      <c r="A37" s="2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x14ac:dyDescent="0.15">
      <c r="A38" s="13"/>
      <c r="B38" s="37" t="s">
        <v>20</v>
      </c>
      <c r="C38" s="31">
        <v>60000</v>
      </c>
      <c r="D38" s="31">
        <v>22000</v>
      </c>
      <c r="E38" s="31">
        <f>C38-D38</f>
        <v>38000</v>
      </c>
      <c r="F38" s="3"/>
      <c r="G38" s="33"/>
      <c r="H38" s="30"/>
      <c r="I38" s="34"/>
      <c r="J38" s="32" t="s">
        <v>38</v>
      </c>
      <c r="K38" s="27" t="s">
        <v>69</v>
      </c>
      <c r="L38" s="28" t="s">
        <v>70</v>
      </c>
    </row>
    <row r="39" spans="1:12" s="18" customFormat="1" ht="37.5" customHeight="1" x14ac:dyDescent="0.15">
      <c r="A39" s="24" t="s">
        <v>71</v>
      </c>
      <c r="B39" s="25" t="s">
        <v>72</v>
      </c>
      <c r="C39" s="3">
        <f>C40+C41</f>
        <v>100000</v>
      </c>
      <c r="D39" s="3">
        <f>D40+D41</f>
        <v>50000</v>
      </c>
      <c r="E39" s="3">
        <f>E40+E41</f>
        <v>50000</v>
      </c>
      <c r="F39" s="3">
        <v>5</v>
      </c>
      <c r="G39" s="33">
        <v>10</v>
      </c>
      <c r="H39" s="30" t="s">
        <v>73</v>
      </c>
      <c r="I39" s="34">
        <v>13813077777</v>
      </c>
      <c r="J39" s="4" t="s">
        <v>38</v>
      </c>
      <c r="K39" s="27" t="s">
        <v>74</v>
      </c>
      <c r="L39" s="28" t="s">
        <v>75</v>
      </c>
    </row>
    <row r="40" spans="1:12" s="18" customFormat="1" ht="37.5" customHeight="1" x14ac:dyDescent="0.15">
      <c r="A40" s="13"/>
      <c r="B40" s="37" t="s">
        <v>20</v>
      </c>
      <c r="C40" s="31">
        <v>50000</v>
      </c>
      <c r="D40" s="31">
        <v>50000</v>
      </c>
      <c r="E40" s="31">
        <f>C40-D40</f>
        <v>0</v>
      </c>
      <c r="F40" s="3"/>
      <c r="G40" s="33"/>
      <c r="H40" s="30"/>
      <c r="I40" s="34"/>
      <c r="J40" s="32" t="s">
        <v>38</v>
      </c>
      <c r="K40" s="27" t="s">
        <v>74</v>
      </c>
      <c r="L40" s="28" t="s">
        <v>75</v>
      </c>
    </row>
    <row r="41" spans="1:12" s="18" customFormat="1" ht="37.5" customHeight="1" x14ac:dyDescent="0.15">
      <c r="A41" s="13"/>
      <c r="B41" s="37" t="s">
        <v>45</v>
      </c>
      <c r="C41" s="31">
        <v>50000</v>
      </c>
      <c r="D41" s="31">
        <v>0</v>
      </c>
      <c r="E41" s="31">
        <f>C41-D41</f>
        <v>50000</v>
      </c>
      <c r="F41" s="3"/>
      <c r="G41" s="33"/>
      <c r="H41" s="30"/>
      <c r="I41" s="34"/>
      <c r="J41" s="32" t="s">
        <v>38</v>
      </c>
      <c r="K41" s="27" t="s">
        <v>74</v>
      </c>
      <c r="L41" s="28" t="s">
        <v>75</v>
      </c>
    </row>
    <row r="42" spans="1:12" s="18" customFormat="1" ht="37.5" customHeight="1" x14ac:dyDescent="0.15">
      <c r="A42" s="24" t="s">
        <v>76</v>
      </c>
      <c r="B42" s="25" t="s">
        <v>77</v>
      </c>
      <c r="C42" s="3">
        <f>C43</f>
        <v>120000</v>
      </c>
      <c r="D42" s="3">
        <f>D43</f>
        <v>120000</v>
      </c>
      <c r="E42" s="3">
        <f>E43</f>
        <v>0</v>
      </c>
      <c r="F42" s="3">
        <v>6</v>
      </c>
      <c r="G42" s="33">
        <v>10</v>
      </c>
      <c r="H42" s="30" t="s">
        <v>78</v>
      </c>
      <c r="I42" s="34">
        <v>15295510709</v>
      </c>
      <c r="J42" s="4" t="s">
        <v>38</v>
      </c>
      <c r="K42" s="27" t="s">
        <v>79</v>
      </c>
      <c r="L42" s="28" t="s">
        <v>80</v>
      </c>
    </row>
    <row r="43" spans="1:12" s="18" customFormat="1" ht="37.5" customHeight="1" x14ac:dyDescent="0.15">
      <c r="A43" s="13"/>
      <c r="B43" s="37" t="s">
        <v>20</v>
      </c>
      <c r="C43" s="31">
        <v>120000</v>
      </c>
      <c r="D43" s="31">
        <v>120000</v>
      </c>
      <c r="E43" s="31">
        <f>C43-D43</f>
        <v>0</v>
      </c>
      <c r="F43" s="3"/>
      <c r="G43" s="33"/>
      <c r="H43" s="30"/>
      <c r="I43" s="34"/>
      <c r="J43" s="32" t="s">
        <v>38</v>
      </c>
      <c r="K43" s="27" t="s">
        <v>79</v>
      </c>
      <c r="L43" s="28" t="s">
        <v>80</v>
      </c>
    </row>
    <row r="44" spans="1:12" s="18" customFormat="1" ht="37.5" customHeight="1" x14ac:dyDescent="0.15">
      <c r="A44" s="24" t="s">
        <v>81</v>
      </c>
      <c r="B44" s="25" t="s">
        <v>82</v>
      </c>
      <c r="C44" s="3">
        <f>C45</f>
        <v>200000</v>
      </c>
      <c r="D44" s="3">
        <f>D45</f>
        <v>120000</v>
      </c>
      <c r="E44" s="3">
        <f>E45</f>
        <v>80000</v>
      </c>
      <c r="F44" s="3">
        <v>20</v>
      </c>
      <c r="G44" s="33">
        <v>10</v>
      </c>
      <c r="H44" s="30" t="s">
        <v>83</v>
      </c>
      <c r="I44" s="34">
        <v>13601439888</v>
      </c>
      <c r="J44" s="4" t="s">
        <v>38</v>
      </c>
      <c r="K44" s="27" t="s">
        <v>84</v>
      </c>
      <c r="L44" s="28" t="s">
        <v>85</v>
      </c>
    </row>
    <row r="45" spans="1:12" s="18" customFormat="1" ht="37.5" customHeight="1" x14ac:dyDescent="0.15">
      <c r="A45" s="13"/>
      <c r="B45" s="37" t="s">
        <v>20</v>
      </c>
      <c r="C45" s="31">
        <v>200000</v>
      </c>
      <c r="D45" s="31">
        <v>120000</v>
      </c>
      <c r="E45" s="31">
        <f>C45-D45</f>
        <v>80000</v>
      </c>
      <c r="F45" s="3"/>
      <c r="G45" s="33"/>
      <c r="H45" s="30"/>
      <c r="I45" s="34"/>
      <c r="J45" s="32" t="s">
        <v>38</v>
      </c>
      <c r="K45" s="27" t="s">
        <v>84</v>
      </c>
      <c r="L45" s="28" t="s">
        <v>85</v>
      </c>
    </row>
    <row r="46" spans="1:12" s="18" customFormat="1" ht="37.5" customHeight="1" x14ac:dyDescent="0.15">
      <c r="A46" s="24" t="s">
        <v>86</v>
      </c>
      <c r="B46" s="25" t="s">
        <v>87</v>
      </c>
      <c r="C46" s="3">
        <v>11000</v>
      </c>
      <c r="D46" s="3">
        <v>0</v>
      </c>
      <c r="E46" s="3">
        <f>C46-D46</f>
        <v>11000</v>
      </c>
      <c r="F46" s="3">
        <v>8</v>
      </c>
      <c r="G46" s="33">
        <v>40</v>
      </c>
      <c r="H46" s="30" t="s">
        <v>88</v>
      </c>
      <c r="I46" s="34">
        <v>17766428897</v>
      </c>
      <c r="J46" s="4" t="s">
        <v>33</v>
      </c>
      <c r="K46" s="27" t="s">
        <v>89</v>
      </c>
      <c r="L46" s="28" t="s">
        <v>90</v>
      </c>
    </row>
    <row r="47" spans="1:12" s="18" customFormat="1" ht="37.5" customHeight="1" x14ac:dyDescent="0.15">
      <c r="A47" s="24" t="s">
        <v>91</v>
      </c>
      <c r="B47" s="25" t="s">
        <v>92</v>
      </c>
      <c r="C47" s="3">
        <v>0</v>
      </c>
      <c r="D47" s="3">
        <v>0</v>
      </c>
      <c r="E47" s="3">
        <v>0</v>
      </c>
      <c r="F47" s="3"/>
      <c r="G47" s="33"/>
      <c r="H47" s="30"/>
      <c r="I47" s="34"/>
      <c r="J47" s="4" t="s">
        <v>93</v>
      </c>
      <c r="K47" s="38" t="s">
        <v>94</v>
      </c>
      <c r="L47" s="28" t="s">
        <v>95</v>
      </c>
    </row>
    <row r="48" spans="1:12" s="18" customFormat="1" ht="37.5" customHeight="1" x14ac:dyDescent="0.15">
      <c r="A48" s="24" t="s">
        <v>96</v>
      </c>
      <c r="B48" s="25" t="s">
        <v>97</v>
      </c>
      <c r="C48" s="3">
        <f>C49</f>
        <v>150000</v>
      </c>
      <c r="D48" s="3">
        <f>D49</f>
        <v>0</v>
      </c>
      <c r="E48" s="3">
        <f>E49</f>
        <v>150000</v>
      </c>
      <c r="F48" s="3"/>
      <c r="G48" s="33"/>
      <c r="H48" s="30"/>
      <c r="I48" s="34"/>
      <c r="J48" s="4" t="s">
        <v>38</v>
      </c>
      <c r="K48" s="38" t="s">
        <v>98</v>
      </c>
      <c r="L48" s="28" t="s">
        <v>99</v>
      </c>
    </row>
    <row r="49" spans="1:12" s="18" customFormat="1" ht="37.5" customHeight="1" x14ac:dyDescent="0.15">
      <c r="A49" s="13"/>
      <c r="B49" s="37" t="s">
        <v>45</v>
      </c>
      <c r="C49" s="31">
        <v>150000</v>
      </c>
      <c r="D49" s="31">
        <v>0</v>
      </c>
      <c r="E49" s="31">
        <f>C49-D49</f>
        <v>150000</v>
      </c>
      <c r="F49" s="3"/>
      <c r="G49" s="33"/>
      <c r="H49" s="30"/>
      <c r="I49" s="34"/>
      <c r="J49" s="32" t="s">
        <v>38</v>
      </c>
      <c r="K49" s="38" t="s">
        <v>98</v>
      </c>
      <c r="L49" s="28" t="s">
        <v>99</v>
      </c>
    </row>
    <row r="50" spans="1:12" ht="30" customHeight="1" x14ac:dyDescent="0.15">
      <c r="A50" s="20" t="s">
        <v>100</v>
      </c>
      <c r="B50" s="21" t="s">
        <v>101</v>
      </c>
      <c r="C50" s="22"/>
      <c r="D50" s="22"/>
      <c r="E50" s="22"/>
      <c r="F50" s="22"/>
      <c r="G50" s="22"/>
      <c r="H50" s="22"/>
      <c r="I50" s="22"/>
      <c r="J50" s="22"/>
      <c r="K50" s="22"/>
      <c r="L50" s="23"/>
    </row>
    <row r="51" spans="1:12" ht="30" customHeight="1" x14ac:dyDescent="0.15">
      <c r="A51" s="24" t="s">
        <v>102</v>
      </c>
      <c r="B51" s="25" t="s">
        <v>103</v>
      </c>
      <c r="C51" s="3">
        <f>C52+C53+C54</f>
        <v>90000</v>
      </c>
      <c r="D51" s="3">
        <f>D52+D53+D54</f>
        <v>40000</v>
      </c>
      <c r="E51" s="3">
        <f>E52+E53+E54</f>
        <v>50000</v>
      </c>
      <c r="F51" s="31"/>
      <c r="G51" s="39"/>
      <c r="H51" s="30"/>
      <c r="I51" s="34"/>
      <c r="J51" s="4" t="s">
        <v>38</v>
      </c>
      <c r="K51" s="40" t="s">
        <v>104</v>
      </c>
      <c r="L51" s="28" t="s">
        <v>105</v>
      </c>
    </row>
    <row r="52" spans="1:12" ht="30" customHeight="1" x14ac:dyDescent="0.15">
      <c r="A52" s="41"/>
      <c r="B52" s="37" t="s">
        <v>19</v>
      </c>
      <c r="C52" s="31">
        <v>50000</v>
      </c>
      <c r="D52" s="31">
        <v>0</v>
      </c>
      <c r="E52" s="31">
        <f>C52-D52</f>
        <v>50000</v>
      </c>
      <c r="F52" s="31"/>
      <c r="G52" s="39"/>
      <c r="H52" s="30"/>
      <c r="I52" s="34"/>
      <c r="J52" s="32" t="s">
        <v>38</v>
      </c>
      <c r="K52" s="40" t="s">
        <v>104</v>
      </c>
      <c r="L52" s="28" t="s">
        <v>105</v>
      </c>
    </row>
    <row r="53" spans="1:12" ht="30" customHeight="1" x14ac:dyDescent="0.15">
      <c r="A53" s="41"/>
      <c r="B53" s="37" t="s">
        <v>20</v>
      </c>
      <c r="C53" s="31">
        <v>20000</v>
      </c>
      <c r="D53" s="31">
        <v>20000</v>
      </c>
      <c r="E53" s="31">
        <f>C53-D53</f>
        <v>0</v>
      </c>
      <c r="F53" s="31"/>
      <c r="G53" s="39"/>
      <c r="H53" s="30"/>
      <c r="I53" s="34"/>
      <c r="J53" s="32" t="s">
        <v>38</v>
      </c>
      <c r="K53" s="40" t="s">
        <v>104</v>
      </c>
      <c r="L53" s="28" t="s">
        <v>105</v>
      </c>
    </row>
    <row r="54" spans="1:12" ht="30" customHeight="1" x14ac:dyDescent="0.15">
      <c r="A54" s="41"/>
      <c r="B54" s="37" t="s">
        <v>45</v>
      </c>
      <c r="C54" s="31">
        <v>20000</v>
      </c>
      <c r="D54" s="31">
        <v>20000</v>
      </c>
      <c r="E54" s="31">
        <f>C54-D54</f>
        <v>0</v>
      </c>
      <c r="F54" s="31"/>
      <c r="G54" s="39"/>
      <c r="H54" s="30"/>
      <c r="I54" s="34"/>
      <c r="J54" s="32" t="s">
        <v>38</v>
      </c>
      <c r="K54" s="40" t="s">
        <v>104</v>
      </c>
      <c r="L54" s="28" t="s">
        <v>105</v>
      </c>
    </row>
    <row r="55" spans="1:12" ht="30" customHeight="1" x14ac:dyDescent="0.15">
      <c r="A55" s="24" t="s">
        <v>106</v>
      </c>
      <c r="B55" s="25" t="s">
        <v>107</v>
      </c>
      <c r="C55" s="3">
        <f>C56+C57</f>
        <v>301236.59999999998</v>
      </c>
      <c r="D55" s="3">
        <f>D56+D57</f>
        <v>296527</v>
      </c>
      <c r="E55" s="3">
        <f>E56+E57</f>
        <v>4709.5999999999767</v>
      </c>
      <c r="F55" s="31"/>
      <c r="G55" s="39"/>
      <c r="H55" s="30"/>
      <c r="I55" s="34"/>
      <c r="J55" s="4" t="s">
        <v>33</v>
      </c>
      <c r="K55" s="40" t="s">
        <v>108</v>
      </c>
      <c r="L55" s="28" t="s">
        <v>109</v>
      </c>
    </row>
    <row r="56" spans="1:12" ht="30" customHeight="1" x14ac:dyDescent="0.15">
      <c r="A56" s="41"/>
      <c r="B56" s="37" t="s">
        <v>19</v>
      </c>
      <c r="C56" s="31">
        <v>301236.59999999998</v>
      </c>
      <c r="D56" s="31">
        <v>272916</v>
      </c>
      <c r="E56" s="31">
        <f>C56-D56</f>
        <v>28320.599999999977</v>
      </c>
      <c r="F56" s="31"/>
      <c r="G56" s="39"/>
      <c r="H56" s="30"/>
      <c r="I56" s="34"/>
      <c r="J56" s="32" t="s">
        <v>33</v>
      </c>
      <c r="K56" s="40" t="s">
        <v>108</v>
      </c>
      <c r="L56" s="28" t="s">
        <v>109</v>
      </c>
    </row>
    <row r="57" spans="1:12" ht="30" customHeight="1" x14ac:dyDescent="0.15">
      <c r="A57" s="41"/>
      <c r="B57" s="37" t="s">
        <v>20</v>
      </c>
      <c r="C57" s="31">
        <v>0</v>
      </c>
      <c r="D57" s="31">
        <v>23611</v>
      </c>
      <c r="E57" s="31">
        <f>C57-D57</f>
        <v>-23611</v>
      </c>
      <c r="F57" s="31"/>
      <c r="G57" s="39"/>
      <c r="H57" s="30"/>
      <c r="I57" s="34"/>
      <c r="J57" s="32" t="s">
        <v>33</v>
      </c>
      <c r="K57" s="40" t="s">
        <v>108</v>
      </c>
      <c r="L57" s="28" t="s">
        <v>109</v>
      </c>
    </row>
    <row r="58" spans="1:12" s="18" customFormat="1" ht="37.5" customHeight="1" x14ac:dyDescent="0.15">
      <c r="A58" s="24" t="s">
        <v>110</v>
      </c>
      <c r="B58" s="25" t="s">
        <v>111</v>
      </c>
      <c r="C58" s="3">
        <f>C59</f>
        <v>200000</v>
      </c>
      <c r="D58" s="3">
        <f>D59</f>
        <v>100000</v>
      </c>
      <c r="E58" s="3">
        <f>E59</f>
        <v>100000</v>
      </c>
      <c r="F58" s="3">
        <v>20</v>
      </c>
      <c r="G58" s="33">
        <v>50</v>
      </c>
      <c r="H58" s="30" t="s">
        <v>112</v>
      </c>
      <c r="I58" s="34">
        <v>18851689529</v>
      </c>
      <c r="J58" s="4" t="s">
        <v>38</v>
      </c>
      <c r="K58" s="27" t="s">
        <v>113</v>
      </c>
      <c r="L58" s="28" t="s">
        <v>114</v>
      </c>
    </row>
    <row r="59" spans="1:12" s="18" customFormat="1" ht="37.5" customHeight="1" x14ac:dyDescent="0.15">
      <c r="A59" s="13"/>
      <c r="B59" s="30" t="s">
        <v>20</v>
      </c>
      <c r="C59" s="31">
        <v>200000</v>
      </c>
      <c r="D59" s="31">
        <v>100000</v>
      </c>
      <c r="E59" s="31">
        <f>C59-D59</f>
        <v>100000</v>
      </c>
      <c r="F59" s="3"/>
      <c r="G59" s="33"/>
      <c r="H59" s="30"/>
      <c r="I59" s="34"/>
      <c r="J59" s="32" t="s">
        <v>38</v>
      </c>
      <c r="K59" s="27" t="s">
        <v>113</v>
      </c>
      <c r="L59" s="28" t="s">
        <v>114</v>
      </c>
    </row>
    <row r="60" spans="1:12" s="18" customFormat="1" ht="37.5" customHeight="1" x14ac:dyDescent="0.15">
      <c r="A60" s="24" t="s">
        <v>115</v>
      </c>
      <c r="B60" s="25" t="s">
        <v>116</v>
      </c>
      <c r="C60" s="3">
        <f>C61+C62</f>
        <v>200000</v>
      </c>
      <c r="D60" s="3">
        <f>D61+D62</f>
        <v>200000</v>
      </c>
      <c r="E60" s="3">
        <f>C60-D60</f>
        <v>0</v>
      </c>
      <c r="F60" s="3"/>
      <c r="G60" s="33"/>
      <c r="H60" s="30"/>
      <c r="I60" s="34"/>
      <c r="J60" s="4" t="s">
        <v>38</v>
      </c>
      <c r="K60" s="40" t="s">
        <v>117</v>
      </c>
      <c r="L60" s="28" t="s">
        <v>118</v>
      </c>
    </row>
    <row r="61" spans="1:12" s="18" customFormat="1" ht="37.5" customHeight="1" x14ac:dyDescent="0.15">
      <c r="A61" s="13"/>
      <c r="B61" s="37" t="s">
        <v>20</v>
      </c>
      <c r="C61" s="31">
        <v>200000</v>
      </c>
      <c r="D61" s="31">
        <v>100000</v>
      </c>
      <c r="E61" s="31">
        <f>C61-D61</f>
        <v>100000</v>
      </c>
      <c r="F61" s="3"/>
      <c r="G61" s="33"/>
      <c r="H61" s="30"/>
      <c r="I61" s="34"/>
      <c r="J61" s="32" t="s">
        <v>38</v>
      </c>
      <c r="K61" s="40" t="s">
        <v>117</v>
      </c>
      <c r="L61" s="28" t="s">
        <v>118</v>
      </c>
    </row>
    <row r="62" spans="1:12" s="18" customFormat="1" ht="37.5" customHeight="1" x14ac:dyDescent="0.15">
      <c r="A62" s="13"/>
      <c r="B62" s="37" t="s">
        <v>45</v>
      </c>
      <c r="C62" s="31">
        <v>0</v>
      </c>
      <c r="D62" s="31">
        <v>100000</v>
      </c>
      <c r="E62" s="31">
        <f>C62-D62</f>
        <v>-100000</v>
      </c>
      <c r="F62" s="3"/>
      <c r="G62" s="33"/>
      <c r="H62" s="30"/>
      <c r="I62" s="34"/>
      <c r="J62" s="32" t="s">
        <v>38</v>
      </c>
      <c r="K62" s="40" t="s">
        <v>117</v>
      </c>
      <c r="L62" s="28" t="s">
        <v>118</v>
      </c>
    </row>
    <row r="63" spans="1:12" s="18" customFormat="1" ht="37.5" customHeight="1" x14ac:dyDescent="0.15">
      <c r="A63" s="24" t="s">
        <v>119</v>
      </c>
      <c r="B63" s="25" t="s">
        <v>120</v>
      </c>
      <c r="C63" s="3">
        <f>C64+C65</f>
        <v>332569.18</v>
      </c>
      <c r="D63" s="3">
        <f>D64+D65</f>
        <v>250000</v>
      </c>
      <c r="E63" s="3">
        <f>E64+E65</f>
        <v>82569.179999999993</v>
      </c>
      <c r="F63" s="3"/>
      <c r="G63" s="33"/>
      <c r="H63" s="30"/>
      <c r="I63" s="34"/>
      <c r="J63" s="4" t="s">
        <v>121</v>
      </c>
      <c r="K63" s="35" t="s">
        <v>122</v>
      </c>
      <c r="L63" s="28" t="s">
        <v>123</v>
      </c>
    </row>
    <row r="64" spans="1:12" s="18" customFormat="1" ht="37.5" customHeight="1" x14ac:dyDescent="0.15">
      <c r="A64" s="13"/>
      <c r="B64" s="37" t="s">
        <v>20</v>
      </c>
      <c r="C64" s="31">
        <v>250000</v>
      </c>
      <c r="D64" s="31">
        <v>0</v>
      </c>
      <c r="E64" s="31">
        <f>C64-D64</f>
        <v>250000</v>
      </c>
      <c r="F64" s="3"/>
      <c r="G64" s="33"/>
      <c r="H64" s="30"/>
      <c r="I64" s="34"/>
      <c r="J64" s="32" t="s">
        <v>121</v>
      </c>
      <c r="K64" s="35" t="s">
        <v>122</v>
      </c>
      <c r="L64" s="28" t="s">
        <v>123</v>
      </c>
    </row>
    <row r="65" spans="1:12" s="18" customFormat="1" ht="37.5" customHeight="1" x14ac:dyDescent="0.15">
      <c r="A65" s="13"/>
      <c r="B65" s="37" t="s">
        <v>45</v>
      </c>
      <c r="C65" s="31">
        <v>82569.179999999993</v>
      </c>
      <c r="D65" s="31">
        <v>250000</v>
      </c>
      <c r="E65" s="31">
        <f>C65-D65</f>
        <v>-167430.82</v>
      </c>
      <c r="F65" s="3"/>
      <c r="G65" s="33"/>
      <c r="H65" s="30"/>
      <c r="I65" s="34"/>
      <c r="J65" s="32" t="s">
        <v>121</v>
      </c>
      <c r="K65" s="35" t="s">
        <v>122</v>
      </c>
      <c r="L65" s="28" t="s">
        <v>123</v>
      </c>
    </row>
    <row r="66" spans="1:12" s="18" customFormat="1" ht="37.5" customHeight="1" x14ac:dyDescent="0.15">
      <c r="A66" s="24" t="s">
        <v>124</v>
      </c>
      <c r="B66" s="25" t="s">
        <v>125</v>
      </c>
      <c r="C66" s="3">
        <f>C67+C68</f>
        <v>200000</v>
      </c>
      <c r="D66" s="3">
        <f>D67+D68</f>
        <v>200000</v>
      </c>
      <c r="E66" s="3">
        <f>E67+E68</f>
        <v>0</v>
      </c>
      <c r="F66" s="3"/>
      <c r="G66" s="33"/>
      <c r="H66" s="30"/>
      <c r="I66" s="34"/>
      <c r="J66" s="4" t="s">
        <v>121</v>
      </c>
      <c r="K66" s="35" t="s">
        <v>126</v>
      </c>
      <c r="L66" s="28" t="s">
        <v>127</v>
      </c>
    </row>
    <row r="67" spans="1:12" s="18" customFormat="1" ht="37.5" customHeight="1" x14ac:dyDescent="0.15">
      <c r="A67" s="13"/>
      <c r="B67" s="37" t="s">
        <v>20</v>
      </c>
      <c r="C67" s="31">
        <v>200000</v>
      </c>
      <c r="D67" s="31">
        <v>0</v>
      </c>
      <c r="E67" s="31">
        <f>C67-D67</f>
        <v>200000</v>
      </c>
      <c r="F67" s="3"/>
      <c r="G67" s="33"/>
      <c r="H67" s="30"/>
      <c r="I67" s="34"/>
      <c r="J67" s="32" t="s">
        <v>121</v>
      </c>
      <c r="K67" s="35" t="s">
        <v>126</v>
      </c>
      <c r="L67" s="28" t="s">
        <v>127</v>
      </c>
    </row>
    <row r="68" spans="1:12" s="18" customFormat="1" ht="37.5" customHeight="1" x14ac:dyDescent="0.15">
      <c r="A68" s="13"/>
      <c r="B68" s="37" t="s">
        <v>45</v>
      </c>
      <c r="C68" s="31">
        <v>0</v>
      </c>
      <c r="D68" s="31">
        <v>200000</v>
      </c>
      <c r="E68" s="31">
        <f>C68-D68</f>
        <v>-200000</v>
      </c>
      <c r="F68" s="3"/>
      <c r="G68" s="33"/>
      <c r="H68" s="30"/>
      <c r="I68" s="34"/>
      <c r="J68" s="32" t="s">
        <v>121</v>
      </c>
      <c r="K68" s="35" t="s">
        <v>126</v>
      </c>
      <c r="L68" s="28" t="s">
        <v>127</v>
      </c>
    </row>
    <row r="69" spans="1:12" s="18" customFormat="1" ht="37.5" customHeight="1" x14ac:dyDescent="0.15">
      <c r="A69" s="24" t="s">
        <v>128</v>
      </c>
      <c r="B69" s="25" t="s">
        <v>129</v>
      </c>
      <c r="C69" s="3">
        <f>C70</f>
        <v>200000</v>
      </c>
      <c r="D69" s="3">
        <f>D70</f>
        <v>85000</v>
      </c>
      <c r="E69" s="3">
        <f>E70</f>
        <v>115000</v>
      </c>
      <c r="F69" s="6"/>
      <c r="G69" s="42"/>
      <c r="H69" s="43"/>
      <c r="I69" s="44"/>
      <c r="J69" s="4" t="s">
        <v>38</v>
      </c>
      <c r="K69" s="35" t="s">
        <v>130</v>
      </c>
      <c r="L69" s="28" t="s">
        <v>131</v>
      </c>
    </row>
    <row r="70" spans="1:12" s="18" customFormat="1" ht="37.5" customHeight="1" x14ac:dyDescent="0.15">
      <c r="A70" s="13"/>
      <c r="B70" s="37" t="s">
        <v>45</v>
      </c>
      <c r="C70" s="31">
        <v>200000</v>
      </c>
      <c r="D70" s="31">
        <v>85000</v>
      </c>
      <c r="E70" s="31">
        <f>C70-D70</f>
        <v>115000</v>
      </c>
      <c r="F70" s="6"/>
      <c r="G70" s="42"/>
      <c r="H70" s="43"/>
      <c r="I70" s="44"/>
      <c r="J70" s="32" t="s">
        <v>38</v>
      </c>
      <c r="K70" s="35" t="s">
        <v>130</v>
      </c>
      <c r="L70" s="28" t="s">
        <v>131</v>
      </c>
    </row>
    <row r="71" spans="1:12" s="18" customFormat="1" ht="37.5" customHeight="1" x14ac:dyDescent="0.15">
      <c r="A71" s="24" t="s">
        <v>132</v>
      </c>
      <c r="B71" s="25" t="s">
        <v>133</v>
      </c>
      <c r="C71" s="3">
        <f>C72</f>
        <v>50000</v>
      </c>
      <c r="D71" s="3">
        <f>D72</f>
        <v>0</v>
      </c>
      <c r="E71" s="3">
        <f>E72</f>
        <v>50000</v>
      </c>
      <c r="F71" s="6"/>
      <c r="G71" s="42"/>
      <c r="H71" s="43"/>
      <c r="I71" s="44"/>
      <c r="J71" s="4" t="s">
        <v>38</v>
      </c>
      <c r="K71" s="35" t="s">
        <v>134</v>
      </c>
      <c r="L71" s="28" t="s">
        <v>135</v>
      </c>
    </row>
    <row r="72" spans="1:12" s="18" customFormat="1" ht="37.5" customHeight="1" x14ac:dyDescent="0.15">
      <c r="A72" s="13"/>
      <c r="B72" s="43" t="s">
        <v>45</v>
      </c>
      <c r="C72" s="31">
        <v>50000</v>
      </c>
      <c r="D72" s="31">
        <v>0</v>
      </c>
      <c r="E72" s="31">
        <v>50000</v>
      </c>
      <c r="F72" s="6"/>
      <c r="G72" s="42"/>
      <c r="H72" s="43"/>
      <c r="I72" s="44"/>
      <c r="J72" s="32" t="s">
        <v>38</v>
      </c>
      <c r="K72" s="35" t="s">
        <v>134</v>
      </c>
      <c r="L72" s="28" t="s">
        <v>135</v>
      </c>
    </row>
    <row r="73" spans="1:12" s="18" customFormat="1" ht="37.5" customHeight="1" x14ac:dyDescent="0.15">
      <c r="A73" s="24" t="s">
        <v>136</v>
      </c>
      <c r="B73" s="25" t="s">
        <v>137</v>
      </c>
      <c r="C73" s="3">
        <f>C74</f>
        <v>50000</v>
      </c>
      <c r="D73" s="3">
        <f>D74</f>
        <v>0</v>
      </c>
      <c r="E73" s="3">
        <f>E74</f>
        <v>50000</v>
      </c>
      <c r="F73" s="6"/>
      <c r="G73" s="42"/>
      <c r="H73" s="43"/>
      <c r="I73" s="44"/>
      <c r="J73" s="4" t="s">
        <v>38</v>
      </c>
      <c r="K73" s="35" t="s">
        <v>138</v>
      </c>
      <c r="L73" s="28" t="s">
        <v>139</v>
      </c>
    </row>
    <row r="74" spans="1:12" s="18" customFormat="1" ht="37.5" customHeight="1" x14ac:dyDescent="0.15">
      <c r="A74" s="13"/>
      <c r="B74" s="37" t="s">
        <v>45</v>
      </c>
      <c r="C74" s="31">
        <v>50000</v>
      </c>
      <c r="D74" s="31">
        <v>0</v>
      </c>
      <c r="E74" s="31">
        <f>C74-D74</f>
        <v>50000</v>
      </c>
      <c r="F74" s="6"/>
      <c r="G74" s="42"/>
      <c r="H74" s="43"/>
      <c r="I74" s="44"/>
      <c r="J74" s="32" t="s">
        <v>38</v>
      </c>
      <c r="K74" s="35" t="s">
        <v>138</v>
      </c>
      <c r="L74" s="28" t="s">
        <v>139</v>
      </c>
    </row>
    <row r="75" spans="1:12" s="18" customFormat="1" ht="37.5" customHeight="1" x14ac:dyDescent="0.15">
      <c r="A75" s="24" t="s">
        <v>140</v>
      </c>
      <c r="B75" s="25" t="s">
        <v>141</v>
      </c>
      <c r="C75" s="3">
        <f>C76</f>
        <v>50000</v>
      </c>
      <c r="D75" s="3">
        <f>D76</f>
        <v>0</v>
      </c>
      <c r="E75" s="3">
        <f>E76</f>
        <v>50000</v>
      </c>
      <c r="F75" s="6"/>
      <c r="G75" s="42"/>
      <c r="H75" s="43"/>
      <c r="I75" s="44"/>
      <c r="J75" s="4" t="s">
        <v>38</v>
      </c>
      <c r="K75" s="35" t="s">
        <v>142</v>
      </c>
      <c r="L75" s="28" t="s">
        <v>143</v>
      </c>
    </row>
    <row r="76" spans="1:12" s="18" customFormat="1" ht="37.5" customHeight="1" x14ac:dyDescent="0.15">
      <c r="A76" s="13"/>
      <c r="B76" s="37" t="s">
        <v>45</v>
      </c>
      <c r="C76" s="31">
        <v>50000</v>
      </c>
      <c r="D76" s="31">
        <v>0</v>
      </c>
      <c r="E76" s="31">
        <f>C76-D76</f>
        <v>50000</v>
      </c>
      <c r="F76" s="6"/>
      <c r="G76" s="42"/>
      <c r="H76" s="43"/>
      <c r="I76" s="44"/>
      <c r="J76" s="32" t="s">
        <v>38</v>
      </c>
      <c r="K76" s="35" t="s">
        <v>142</v>
      </c>
      <c r="L76" s="28" t="s">
        <v>143</v>
      </c>
    </row>
    <row r="77" spans="1:12" ht="30" customHeight="1" x14ac:dyDescent="0.15">
      <c r="A77" s="20" t="s">
        <v>144</v>
      </c>
      <c r="B77" s="21" t="s">
        <v>145</v>
      </c>
      <c r="C77" s="22"/>
      <c r="D77" s="22"/>
      <c r="E77" s="22"/>
      <c r="F77" s="22"/>
      <c r="G77" s="22"/>
      <c r="H77" s="22"/>
      <c r="I77" s="22"/>
      <c r="J77" s="22"/>
      <c r="K77" s="22"/>
      <c r="L77" s="23"/>
    </row>
    <row r="78" spans="1:12" s="18" customFormat="1" ht="30" customHeight="1" x14ac:dyDescent="0.15">
      <c r="A78" s="24" t="s">
        <v>146</v>
      </c>
      <c r="B78" s="25" t="s">
        <v>147</v>
      </c>
      <c r="C78" s="3">
        <f>SUM(C80:C97)</f>
        <v>3229100</v>
      </c>
      <c r="D78" s="3">
        <f>SUM(D80:D97)</f>
        <v>982000</v>
      </c>
      <c r="E78" s="3">
        <f>SUM(E80:E97)</f>
        <v>2247100</v>
      </c>
      <c r="F78" s="3">
        <f>SUM(F79:F97)</f>
        <v>125</v>
      </c>
      <c r="G78" s="33">
        <f>SUM(G79:G94)</f>
        <v>160</v>
      </c>
      <c r="H78" s="30" t="s">
        <v>148</v>
      </c>
      <c r="I78" s="34">
        <v>13033513830</v>
      </c>
      <c r="J78" s="4" t="s">
        <v>38</v>
      </c>
      <c r="K78" s="45" t="s">
        <v>149</v>
      </c>
      <c r="L78" s="28" t="s">
        <v>150</v>
      </c>
    </row>
    <row r="79" spans="1:12" s="18" customFormat="1" ht="30" customHeight="1" x14ac:dyDescent="0.15">
      <c r="A79" s="24"/>
      <c r="B79" s="46" t="s">
        <v>151</v>
      </c>
      <c r="C79" s="3"/>
      <c r="D79" s="3"/>
      <c r="E79" s="3"/>
      <c r="F79" s="31">
        <v>30</v>
      </c>
      <c r="G79" s="39">
        <v>30</v>
      </c>
      <c r="H79" s="30" t="s">
        <v>152</v>
      </c>
      <c r="I79" s="34">
        <v>13812267310</v>
      </c>
      <c r="J79" s="32" t="s">
        <v>38</v>
      </c>
      <c r="K79" s="35" t="s">
        <v>153</v>
      </c>
      <c r="L79" s="28" t="s">
        <v>150</v>
      </c>
    </row>
    <row r="80" spans="1:12" s="18" customFormat="1" ht="30" customHeight="1" x14ac:dyDescent="0.15">
      <c r="A80" s="24"/>
      <c r="B80" s="46" t="s">
        <v>20</v>
      </c>
      <c r="C80" s="31">
        <v>250000</v>
      </c>
      <c r="D80" s="31">
        <v>90000</v>
      </c>
      <c r="E80" s="31">
        <f>C80-D80</f>
        <v>160000</v>
      </c>
      <c r="F80" s="31"/>
      <c r="G80" s="39"/>
      <c r="H80" s="30"/>
      <c r="I80" s="34"/>
      <c r="J80" s="32" t="s">
        <v>38</v>
      </c>
      <c r="K80" s="35" t="s">
        <v>153</v>
      </c>
      <c r="L80" s="28" t="s">
        <v>150</v>
      </c>
    </row>
    <row r="81" spans="1:12" s="18" customFormat="1" ht="30" customHeight="1" x14ac:dyDescent="0.15">
      <c r="A81" s="24"/>
      <c r="B81" s="46" t="s">
        <v>154</v>
      </c>
      <c r="C81" s="3"/>
      <c r="D81" s="3"/>
      <c r="E81" s="3"/>
      <c r="F81" s="31">
        <v>18</v>
      </c>
      <c r="G81" s="39">
        <v>25</v>
      </c>
      <c r="H81" s="30" t="s">
        <v>155</v>
      </c>
      <c r="I81" s="34">
        <v>13961651000</v>
      </c>
      <c r="J81" s="32" t="s">
        <v>38</v>
      </c>
      <c r="K81" s="35" t="s">
        <v>156</v>
      </c>
      <c r="L81" s="28" t="s">
        <v>150</v>
      </c>
    </row>
    <row r="82" spans="1:12" s="18" customFormat="1" ht="30" customHeight="1" x14ac:dyDescent="0.15">
      <c r="A82" s="24"/>
      <c r="B82" s="46" t="s">
        <v>20</v>
      </c>
      <c r="C82" s="31">
        <v>180000</v>
      </c>
      <c r="D82" s="31">
        <v>60000</v>
      </c>
      <c r="E82" s="31">
        <f>C82-D82</f>
        <v>120000</v>
      </c>
      <c r="F82" s="31"/>
      <c r="G82" s="39"/>
      <c r="H82" s="30"/>
      <c r="I82" s="34"/>
      <c r="J82" s="32" t="s">
        <v>38</v>
      </c>
      <c r="K82" s="35" t="s">
        <v>156</v>
      </c>
      <c r="L82" s="28" t="s">
        <v>150</v>
      </c>
    </row>
    <row r="83" spans="1:12" s="18" customFormat="1" ht="30" customHeight="1" x14ac:dyDescent="0.15">
      <c r="A83" s="24"/>
      <c r="B83" s="46" t="s">
        <v>45</v>
      </c>
      <c r="C83" s="31">
        <v>187500</v>
      </c>
      <c r="D83" s="31">
        <v>0</v>
      </c>
      <c r="E83" s="31">
        <f>C83-D83</f>
        <v>187500</v>
      </c>
      <c r="F83" s="31"/>
      <c r="G83" s="39"/>
      <c r="H83" s="30"/>
      <c r="I83" s="34"/>
      <c r="J83" s="32" t="s">
        <v>38</v>
      </c>
      <c r="K83" s="35" t="s">
        <v>156</v>
      </c>
      <c r="L83" s="28" t="s">
        <v>150</v>
      </c>
    </row>
    <row r="84" spans="1:12" s="18" customFormat="1" ht="30" customHeight="1" x14ac:dyDescent="0.15">
      <c r="A84" s="24"/>
      <c r="B84" s="46" t="s">
        <v>157</v>
      </c>
      <c r="C84" s="3"/>
      <c r="D84" s="3"/>
      <c r="E84" s="3"/>
      <c r="F84" s="31">
        <v>6</v>
      </c>
      <c r="G84" s="39">
        <v>25</v>
      </c>
      <c r="H84" s="30" t="s">
        <v>158</v>
      </c>
      <c r="I84" s="34">
        <v>13906150158</v>
      </c>
      <c r="J84" s="32" t="s">
        <v>38</v>
      </c>
      <c r="K84" s="35" t="s">
        <v>159</v>
      </c>
      <c r="L84" s="28" t="s">
        <v>150</v>
      </c>
    </row>
    <row r="85" spans="1:12" s="18" customFormat="1" ht="30" customHeight="1" x14ac:dyDescent="0.15">
      <c r="A85" s="24"/>
      <c r="B85" s="46" t="s">
        <v>20</v>
      </c>
      <c r="C85" s="31">
        <v>60000</v>
      </c>
      <c r="D85" s="31">
        <v>60000</v>
      </c>
      <c r="E85" s="31">
        <f>C85-D85</f>
        <v>0</v>
      </c>
      <c r="F85" s="31"/>
      <c r="G85" s="39"/>
      <c r="H85" s="30"/>
      <c r="I85" s="34"/>
      <c r="J85" s="32" t="s">
        <v>38</v>
      </c>
      <c r="K85" s="35" t="s">
        <v>159</v>
      </c>
      <c r="L85" s="28" t="s">
        <v>150</v>
      </c>
    </row>
    <row r="86" spans="1:12" s="18" customFormat="1" ht="30" customHeight="1" x14ac:dyDescent="0.15">
      <c r="A86" s="24"/>
      <c r="B86" s="46" t="s">
        <v>45</v>
      </c>
      <c r="C86" s="31">
        <v>60000</v>
      </c>
      <c r="D86" s="31">
        <v>0</v>
      </c>
      <c r="E86" s="31">
        <v>60000</v>
      </c>
      <c r="F86" s="31"/>
      <c r="G86" s="39"/>
      <c r="H86" s="30"/>
      <c r="I86" s="34"/>
      <c r="J86" s="32" t="s">
        <v>38</v>
      </c>
      <c r="K86" s="35" t="s">
        <v>159</v>
      </c>
      <c r="L86" s="28" t="s">
        <v>150</v>
      </c>
    </row>
    <row r="87" spans="1:12" s="18" customFormat="1" ht="30" customHeight="1" x14ac:dyDescent="0.15">
      <c r="A87" s="24"/>
      <c r="B87" s="46" t="s">
        <v>160</v>
      </c>
      <c r="C87" s="3"/>
      <c r="D87" s="3"/>
      <c r="E87" s="3"/>
      <c r="F87" s="31">
        <v>38</v>
      </c>
      <c r="G87" s="39">
        <v>40</v>
      </c>
      <c r="H87" s="30" t="s">
        <v>161</v>
      </c>
      <c r="I87" s="34">
        <v>13906172858</v>
      </c>
      <c r="J87" s="32" t="s">
        <v>38</v>
      </c>
      <c r="K87" s="35" t="s">
        <v>162</v>
      </c>
      <c r="L87" s="28" t="s">
        <v>150</v>
      </c>
    </row>
    <row r="88" spans="1:12" s="18" customFormat="1" ht="30" customHeight="1" x14ac:dyDescent="0.15">
      <c r="A88" s="24"/>
      <c r="B88" s="46" t="s">
        <v>20</v>
      </c>
      <c r="C88" s="31">
        <v>456600</v>
      </c>
      <c r="D88" s="31">
        <v>96000</v>
      </c>
      <c r="E88" s="31">
        <f>C88-D88</f>
        <v>360600</v>
      </c>
      <c r="F88" s="31"/>
      <c r="G88" s="39"/>
      <c r="H88" s="30"/>
      <c r="I88" s="34"/>
      <c r="J88" s="32" t="s">
        <v>38</v>
      </c>
      <c r="K88" s="35" t="s">
        <v>162</v>
      </c>
      <c r="L88" s="28" t="s">
        <v>150</v>
      </c>
    </row>
    <row r="89" spans="1:12" s="18" customFormat="1" ht="30" customHeight="1" x14ac:dyDescent="0.15">
      <c r="A89" s="24"/>
      <c r="B89" s="46" t="s">
        <v>45</v>
      </c>
      <c r="C89" s="31">
        <v>616000</v>
      </c>
      <c r="D89" s="31">
        <v>0</v>
      </c>
      <c r="E89" s="31">
        <f>C89-D89</f>
        <v>616000</v>
      </c>
      <c r="F89" s="31"/>
      <c r="G89" s="39"/>
      <c r="H89" s="30"/>
      <c r="I89" s="34"/>
      <c r="J89" s="32" t="s">
        <v>38</v>
      </c>
      <c r="K89" s="35" t="s">
        <v>162</v>
      </c>
      <c r="L89" s="28" t="s">
        <v>150</v>
      </c>
    </row>
    <row r="90" spans="1:12" s="18" customFormat="1" ht="30" customHeight="1" x14ac:dyDescent="0.15">
      <c r="A90" s="24"/>
      <c r="B90" s="46" t="s">
        <v>163</v>
      </c>
      <c r="C90" s="3"/>
      <c r="D90" s="3"/>
      <c r="E90" s="3"/>
      <c r="F90" s="31">
        <v>15</v>
      </c>
      <c r="G90" s="39">
        <v>20</v>
      </c>
      <c r="H90" s="30" t="s">
        <v>164</v>
      </c>
      <c r="I90" s="34">
        <v>13861708930</v>
      </c>
      <c r="J90" s="32" t="s">
        <v>38</v>
      </c>
      <c r="K90" s="35" t="s">
        <v>165</v>
      </c>
      <c r="L90" s="28" t="s">
        <v>150</v>
      </c>
    </row>
    <row r="91" spans="1:12" s="18" customFormat="1" ht="30" customHeight="1" x14ac:dyDescent="0.15">
      <c r="A91" s="24"/>
      <c r="B91" s="46" t="s">
        <v>20</v>
      </c>
      <c r="C91" s="31">
        <v>135000</v>
      </c>
      <c r="D91" s="31">
        <v>135000</v>
      </c>
      <c r="E91" s="31">
        <f>C91-D91</f>
        <v>0</v>
      </c>
      <c r="F91" s="31"/>
      <c r="G91" s="39"/>
      <c r="H91" s="30"/>
      <c r="I91" s="34"/>
      <c r="J91" s="32" t="s">
        <v>38</v>
      </c>
      <c r="K91" s="35" t="s">
        <v>165</v>
      </c>
      <c r="L91" s="28" t="s">
        <v>150</v>
      </c>
    </row>
    <row r="92" spans="1:12" s="18" customFormat="1" ht="30" customHeight="1" x14ac:dyDescent="0.15">
      <c r="A92" s="24"/>
      <c r="B92" s="46"/>
      <c r="C92" s="31">
        <v>460000</v>
      </c>
      <c r="D92" s="31">
        <v>460000</v>
      </c>
      <c r="E92" s="31">
        <f>C92-D92</f>
        <v>0</v>
      </c>
      <c r="F92" s="31"/>
      <c r="G92" s="39"/>
      <c r="H92" s="30"/>
      <c r="I92" s="34"/>
      <c r="J92" s="32" t="s">
        <v>38</v>
      </c>
      <c r="K92" s="35" t="s">
        <v>165</v>
      </c>
      <c r="L92" s="28" t="s">
        <v>150</v>
      </c>
    </row>
    <row r="93" spans="1:12" s="18" customFormat="1" ht="30" customHeight="1" x14ac:dyDescent="0.15">
      <c r="A93" s="24"/>
      <c r="B93" s="46" t="s">
        <v>45</v>
      </c>
      <c r="C93" s="31">
        <v>480000</v>
      </c>
      <c r="D93" s="31">
        <v>0</v>
      </c>
      <c r="E93" s="31">
        <f>C93-D93</f>
        <v>480000</v>
      </c>
      <c r="F93" s="31"/>
      <c r="G93" s="39"/>
      <c r="H93" s="30"/>
      <c r="I93" s="34"/>
      <c r="J93" s="32" t="s">
        <v>38</v>
      </c>
      <c r="K93" s="35" t="s">
        <v>165</v>
      </c>
      <c r="L93" s="28" t="s">
        <v>150</v>
      </c>
    </row>
    <row r="94" spans="1:12" ht="30" customHeight="1" x14ac:dyDescent="0.15">
      <c r="A94" s="24"/>
      <c r="B94" s="46" t="s">
        <v>166</v>
      </c>
      <c r="F94" s="31">
        <v>8</v>
      </c>
      <c r="G94" s="39">
        <v>20</v>
      </c>
      <c r="H94" s="30" t="s">
        <v>167</v>
      </c>
      <c r="I94" s="34">
        <v>13812030518</v>
      </c>
      <c r="J94" s="32" t="s">
        <v>38</v>
      </c>
      <c r="K94" s="35" t="s">
        <v>168</v>
      </c>
      <c r="L94" s="28" t="s">
        <v>150</v>
      </c>
    </row>
    <row r="95" spans="1:12" ht="30" customHeight="1" x14ac:dyDescent="0.15">
      <c r="A95" s="24"/>
      <c r="B95" s="46" t="s">
        <v>20</v>
      </c>
      <c r="C95" s="31">
        <v>83000</v>
      </c>
      <c r="D95" s="31">
        <v>81000</v>
      </c>
      <c r="E95" s="31">
        <f>C95-D95</f>
        <v>2000</v>
      </c>
      <c r="F95" s="31"/>
      <c r="G95" s="39"/>
      <c r="H95" s="30"/>
      <c r="I95" s="34"/>
      <c r="J95" s="32" t="s">
        <v>38</v>
      </c>
      <c r="K95" s="35" t="s">
        <v>168</v>
      </c>
      <c r="L95" s="28" t="s">
        <v>150</v>
      </c>
    </row>
    <row r="96" spans="1:12" ht="30" customHeight="1" x14ac:dyDescent="0.15">
      <c r="A96" s="24"/>
      <c r="B96" s="46" t="s">
        <v>45</v>
      </c>
      <c r="C96" s="31">
        <v>261000</v>
      </c>
      <c r="D96" s="31">
        <v>0</v>
      </c>
      <c r="E96" s="31">
        <f>C96-D96</f>
        <v>261000</v>
      </c>
      <c r="F96" s="31"/>
      <c r="G96" s="39"/>
      <c r="H96" s="30"/>
      <c r="I96" s="34"/>
      <c r="J96" s="32" t="s">
        <v>38</v>
      </c>
      <c r="K96" s="35" t="s">
        <v>168</v>
      </c>
      <c r="L96" s="28" t="s">
        <v>150</v>
      </c>
    </row>
    <row r="97" spans="1:12" ht="30" customHeight="1" x14ac:dyDescent="0.15">
      <c r="A97" s="41"/>
      <c r="B97" s="46" t="s">
        <v>169</v>
      </c>
      <c r="C97" s="31">
        <v>0</v>
      </c>
      <c r="D97" s="31">
        <v>0</v>
      </c>
      <c r="E97" s="31">
        <f>C97-D97</f>
        <v>0</v>
      </c>
      <c r="F97" s="31">
        <v>10</v>
      </c>
      <c r="G97" s="39">
        <v>20</v>
      </c>
      <c r="H97" s="30" t="s">
        <v>170</v>
      </c>
      <c r="I97" s="34">
        <v>13906182608</v>
      </c>
      <c r="J97" s="32" t="s">
        <v>38</v>
      </c>
      <c r="K97" s="35" t="s">
        <v>171</v>
      </c>
      <c r="L97" s="28" t="s">
        <v>150</v>
      </c>
    </row>
    <row r="98" spans="1:12" ht="30" customHeight="1" x14ac:dyDescent="0.15">
      <c r="A98" s="47"/>
      <c r="B98" s="21"/>
      <c r="C98" s="22"/>
      <c r="D98" s="22"/>
      <c r="E98" s="22"/>
      <c r="F98" s="22"/>
      <c r="G98" s="22"/>
      <c r="H98" s="22"/>
      <c r="I98" s="22"/>
      <c r="J98" s="22"/>
      <c r="K98" s="22"/>
      <c r="L98" s="23"/>
    </row>
    <row r="99" spans="1:12" ht="30" customHeight="1" x14ac:dyDescent="0.15">
      <c r="A99" s="41"/>
      <c r="B99" s="25" t="s">
        <v>172</v>
      </c>
      <c r="C99" s="3">
        <v>920000</v>
      </c>
      <c r="D99" s="3">
        <v>0</v>
      </c>
      <c r="E99" s="3">
        <v>920000</v>
      </c>
      <c r="F99" s="31"/>
      <c r="G99" s="39"/>
      <c r="H99" s="30"/>
      <c r="I99" s="34"/>
      <c r="J99" s="4" t="s">
        <v>173</v>
      </c>
      <c r="K99" s="35" t="s">
        <v>165</v>
      </c>
      <c r="L99" s="28" t="s">
        <v>174</v>
      </c>
    </row>
    <row r="100" spans="1:12" ht="30" customHeight="1" x14ac:dyDescent="0.15">
      <c r="A100" s="41"/>
      <c r="B100" s="46" t="s">
        <v>45</v>
      </c>
      <c r="C100" s="31">
        <v>920000</v>
      </c>
      <c r="D100" s="31">
        <v>0</v>
      </c>
      <c r="E100" s="31">
        <f>C100-D100</f>
        <v>920000</v>
      </c>
      <c r="F100" s="31"/>
      <c r="G100" s="39"/>
      <c r="H100" s="30"/>
      <c r="I100" s="34"/>
      <c r="J100" s="32" t="s">
        <v>173</v>
      </c>
      <c r="K100" s="35" t="s">
        <v>165</v>
      </c>
      <c r="L100" s="28" t="s">
        <v>174</v>
      </c>
    </row>
    <row r="101" spans="1:12" ht="30" customHeight="1" x14ac:dyDescent="0.15">
      <c r="A101" s="20" t="s">
        <v>175</v>
      </c>
      <c r="B101" s="21" t="s">
        <v>176</v>
      </c>
      <c r="C101" s="22"/>
      <c r="D101" s="22"/>
      <c r="E101" s="22"/>
      <c r="F101" s="22"/>
      <c r="G101" s="22"/>
      <c r="H101" s="22"/>
      <c r="I101" s="22"/>
      <c r="J101" s="22"/>
      <c r="K101" s="22"/>
      <c r="L101" s="23"/>
    </row>
    <row r="102" spans="1:12" ht="30" customHeight="1" x14ac:dyDescent="0.15">
      <c r="A102" s="41"/>
      <c r="B102" s="14" t="s">
        <v>9</v>
      </c>
      <c r="C102" s="14" t="s">
        <v>9</v>
      </c>
      <c r="D102" s="14" t="s">
        <v>9</v>
      </c>
      <c r="E102" s="14" t="s">
        <v>9</v>
      </c>
      <c r="F102" s="14" t="s">
        <v>9</v>
      </c>
      <c r="G102" s="14" t="s">
        <v>9</v>
      </c>
      <c r="H102" s="14" t="s">
        <v>9</v>
      </c>
      <c r="I102" s="14" t="s">
        <v>9</v>
      </c>
      <c r="J102" s="14" t="s">
        <v>9</v>
      </c>
      <c r="K102" s="14" t="s">
        <v>9</v>
      </c>
      <c r="L102" s="48" t="s">
        <v>9</v>
      </c>
    </row>
    <row r="103" spans="1:12" ht="30" customHeight="1" x14ac:dyDescent="0.15">
      <c r="A103" s="20" t="s">
        <v>177</v>
      </c>
      <c r="B103" s="21" t="s">
        <v>178</v>
      </c>
      <c r="C103" s="22"/>
      <c r="D103" s="22"/>
      <c r="E103" s="22"/>
      <c r="F103" s="22"/>
      <c r="G103" s="22"/>
      <c r="H103" s="22"/>
      <c r="I103" s="22"/>
      <c r="J103" s="22"/>
      <c r="K103" s="22"/>
      <c r="L103" s="23"/>
    </row>
    <row r="104" spans="1:12" s="18" customFormat="1" ht="30" customHeight="1" x14ac:dyDescent="0.15">
      <c r="A104" s="13" t="s">
        <v>179</v>
      </c>
      <c r="B104" s="25" t="s">
        <v>180</v>
      </c>
      <c r="C104" s="3">
        <f>C105+C106</f>
        <v>1400000</v>
      </c>
      <c r="D104" s="3">
        <f>D105+D106</f>
        <v>1396200</v>
      </c>
      <c r="E104" s="3">
        <f>E105+E106</f>
        <v>3800</v>
      </c>
      <c r="F104" s="3">
        <v>64</v>
      </c>
      <c r="G104" s="33">
        <v>400</v>
      </c>
      <c r="H104" s="30" t="s">
        <v>181</v>
      </c>
      <c r="I104" s="34">
        <v>13801493939</v>
      </c>
      <c r="J104" s="4" t="s">
        <v>93</v>
      </c>
      <c r="K104" s="35" t="s">
        <v>182</v>
      </c>
      <c r="L104" s="28" t="s">
        <v>183</v>
      </c>
    </row>
    <row r="105" spans="1:12" s="18" customFormat="1" ht="30" customHeight="1" x14ac:dyDescent="0.15">
      <c r="A105" s="13"/>
      <c r="B105" s="37" t="s">
        <v>20</v>
      </c>
      <c r="C105" s="31">
        <v>1000000</v>
      </c>
      <c r="D105" s="31">
        <v>529684</v>
      </c>
      <c r="E105" s="31">
        <f>C105-D105</f>
        <v>470316</v>
      </c>
      <c r="F105" s="3"/>
      <c r="G105" s="33"/>
      <c r="H105" s="30"/>
      <c r="I105" s="34"/>
      <c r="J105" s="32" t="s">
        <v>93</v>
      </c>
      <c r="K105" s="35" t="s">
        <v>182</v>
      </c>
      <c r="L105" s="28" t="s">
        <v>183</v>
      </c>
    </row>
    <row r="106" spans="1:12" s="18" customFormat="1" ht="30" customHeight="1" x14ac:dyDescent="0.15">
      <c r="A106" s="13"/>
      <c r="B106" s="37" t="s">
        <v>45</v>
      </c>
      <c r="C106" s="31">
        <v>400000</v>
      </c>
      <c r="D106" s="31">
        <v>866516</v>
      </c>
      <c r="E106" s="31">
        <f>C106-D106</f>
        <v>-466516</v>
      </c>
      <c r="F106" s="3"/>
      <c r="G106" s="33"/>
      <c r="H106" s="30"/>
      <c r="I106" s="34"/>
      <c r="J106" s="32" t="s">
        <v>93</v>
      </c>
      <c r="K106" s="35" t="s">
        <v>182</v>
      </c>
      <c r="L106" s="28" t="s">
        <v>183</v>
      </c>
    </row>
    <row r="107" spans="1:12" s="18" customFormat="1" ht="30" customHeight="1" x14ac:dyDescent="0.15">
      <c r="A107" s="13" t="s">
        <v>184</v>
      </c>
      <c r="B107" s="25" t="s">
        <v>185</v>
      </c>
      <c r="C107" s="3">
        <f>C108+C109</f>
        <v>800000</v>
      </c>
      <c r="D107" s="3">
        <f>D108+D109</f>
        <v>712500</v>
      </c>
      <c r="E107" s="3">
        <f>E108+E109</f>
        <v>87500</v>
      </c>
      <c r="F107" s="3">
        <v>40</v>
      </c>
      <c r="G107" s="33">
        <v>195</v>
      </c>
      <c r="H107" s="30" t="s">
        <v>186</v>
      </c>
      <c r="I107" s="34">
        <v>13961104728</v>
      </c>
      <c r="J107" s="4" t="s">
        <v>187</v>
      </c>
      <c r="K107" s="35" t="s">
        <v>188</v>
      </c>
      <c r="L107" s="28" t="s">
        <v>189</v>
      </c>
    </row>
    <row r="108" spans="1:12" s="18" customFormat="1" ht="30" customHeight="1" x14ac:dyDescent="0.15">
      <c r="A108" s="13"/>
      <c r="B108" s="37" t="s">
        <v>20</v>
      </c>
      <c r="C108" s="31">
        <v>400000</v>
      </c>
      <c r="D108" s="31">
        <v>369500</v>
      </c>
      <c r="E108" s="31">
        <f>C108-D108</f>
        <v>30500</v>
      </c>
      <c r="F108" s="3"/>
      <c r="G108" s="33"/>
      <c r="H108" s="30"/>
      <c r="I108" s="34"/>
      <c r="J108" s="32" t="s">
        <v>187</v>
      </c>
      <c r="K108" s="35" t="s">
        <v>188</v>
      </c>
      <c r="L108" s="28" t="s">
        <v>189</v>
      </c>
    </row>
    <row r="109" spans="1:12" s="18" customFormat="1" ht="30" customHeight="1" x14ac:dyDescent="0.15">
      <c r="A109" s="13"/>
      <c r="B109" s="37" t="s">
        <v>45</v>
      </c>
      <c r="C109" s="31">
        <v>400000</v>
      </c>
      <c r="D109" s="31">
        <v>343000</v>
      </c>
      <c r="E109" s="31">
        <f>C109-D109</f>
        <v>57000</v>
      </c>
      <c r="F109" s="3"/>
      <c r="G109" s="33"/>
      <c r="H109" s="30"/>
      <c r="I109" s="34"/>
      <c r="J109" s="32" t="s">
        <v>187</v>
      </c>
      <c r="K109" s="35" t="s">
        <v>188</v>
      </c>
      <c r="L109" s="28" t="s">
        <v>189</v>
      </c>
    </row>
    <row r="110" spans="1:12" s="18" customFormat="1" ht="30" customHeight="1" x14ac:dyDescent="0.15">
      <c r="A110" s="13" t="s">
        <v>190</v>
      </c>
      <c r="B110" s="25" t="s">
        <v>191</v>
      </c>
      <c r="C110" s="3">
        <f>C111+C112</f>
        <v>1300000</v>
      </c>
      <c r="D110" s="3">
        <f>D111+D112</f>
        <v>1203019</v>
      </c>
      <c r="E110" s="3">
        <f>E111+E112</f>
        <v>96981</v>
      </c>
      <c r="F110" s="3">
        <v>50</v>
      </c>
      <c r="G110" s="33">
        <v>55</v>
      </c>
      <c r="H110" s="30" t="s">
        <v>186</v>
      </c>
      <c r="I110" s="34">
        <v>13961104728</v>
      </c>
      <c r="J110" s="4" t="s">
        <v>192</v>
      </c>
      <c r="K110" s="35" t="s">
        <v>188</v>
      </c>
      <c r="L110" s="28" t="s">
        <v>193</v>
      </c>
    </row>
    <row r="111" spans="1:12" s="18" customFormat="1" ht="30" customHeight="1" x14ac:dyDescent="0.15">
      <c r="A111" s="13"/>
      <c r="B111" s="37" t="s">
        <v>20</v>
      </c>
      <c r="C111" s="31">
        <v>650000</v>
      </c>
      <c r="D111" s="31">
        <v>560658</v>
      </c>
      <c r="E111" s="31">
        <f>C111-D111</f>
        <v>89342</v>
      </c>
      <c r="F111" s="3"/>
      <c r="G111" s="33"/>
      <c r="H111" s="30"/>
      <c r="I111" s="34"/>
      <c r="J111" s="32" t="s">
        <v>192</v>
      </c>
      <c r="K111" s="35" t="s">
        <v>188</v>
      </c>
      <c r="L111" s="28" t="s">
        <v>193</v>
      </c>
    </row>
    <row r="112" spans="1:12" s="18" customFormat="1" ht="30" customHeight="1" x14ac:dyDescent="0.15">
      <c r="A112" s="13"/>
      <c r="B112" s="37" t="s">
        <v>45</v>
      </c>
      <c r="C112" s="31">
        <v>650000</v>
      </c>
      <c r="D112" s="31">
        <v>642361</v>
      </c>
      <c r="E112" s="31">
        <f>C112-D112</f>
        <v>7639</v>
      </c>
      <c r="F112" s="3"/>
      <c r="G112" s="33"/>
      <c r="H112" s="30"/>
      <c r="I112" s="34"/>
      <c r="J112" s="32" t="s">
        <v>192</v>
      </c>
      <c r="K112" s="35" t="s">
        <v>188</v>
      </c>
      <c r="L112" s="28" t="s">
        <v>193</v>
      </c>
    </row>
    <row r="113" spans="1:12" ht="30" customHeight="1" x14ac:dyDescent="0.15">
      <c r="A113" s="20" t="s">
        <v>194</v>
      </c>
      <c r="B113" s="21" t="s">
        <v>195</v>
      </c>
      <c r="C113" s="22"/>
      <c r="D113" s="22"/>
      <c r="E113" s="22"/>
      <c r="F113" s="22"/>
      <c r="G113" s="22"/>
      <c r="H113" s="22"/>
      <c r="I113" s="22"/>
      <c r="J113" s="22"/>
      <c r="K113" s="22"/>
      <c r="L113" s="23"/>
    </row>
    <row r="114" spans="1:12" s="18" customFormat="1" ht="30" customHeight="1" x14ac:dyDescent="0.15">
      <c r="A114" s="13" t="s">
        <v>196</v>
      </c>
      <c r="B114" s="25" t="s">
        <v>197</v>
      </c>
      <c r="C114" s="3">
        <f>C115+C116</f>
        <v>125752.5</v>
      </c>
      <c r="D114" s="3">
        <f>D115+D116</f>
        <v>75900</v>
      </c>
      <c r="E114" s="3">
        <f>E115+E116</f>
        <v>49852.5</v>
      </c>
      <c r="F114" s="3">
        <v>12</v>
      </c>
      <c r="G114" s="33">
        <v>130</v>
      </c>
      <c r="H114" s="30" t="s">
        <v>198</v>
      </c>
      <c r="I114" s="34">
        <v>13706203808</v>
      </c>
      <c r="J114" s="4" t="s">
        <v>187</v>
      </c>
      <c r="K114" s="35" t="s">
        <v>199</v>
      </c>
      <c r="L114" s="28" t="s">
        <v>200</v>
      </c>
    </row>
    <row r="115" spans="1:12" s="18" customFormat="1" ht="30" customHeight="1" x14ac:dyDescent="0.15">
      <c r="A115" s="13"/>
      <c r="B115" s="30" t="s">
        <v>20</v>
      </c>
      <c r="C115" s="31">
        <v>125752.5</v>
      </c>
      <c r="D115" s="31">
        <v>47700</v>
      </c>
      <c r="E115" s="31">
        <f>C115-D115</f>
        <v>78052.5</v>
      </c>
      <c r="F115" s="3"/>
      <c r="G115" s="33"/>
      <c r="H115" s="30"/>
      <c r="I115" s="34"/>
      <c r="J115" s="32" t="s">
        <v>187</v>
      </c>
      <c r="K115" s="35" t="s">
        <v>199</v>
      </c>
      <c r="L115" s="28" t="s">
        <v>200</v>
      </c>
    </row>
    <row r="116" spans="1:12" s="18" customFormat="1" ht="30" customHeight="1" x14ac:dyDescent="0.15">
      <c r="A116" s="13"/>
      <c r="B116" s="37" t="s">
        <v>45</v>
      </c>
      <c r="C116" s="31">
        <v>0</v>
      </c>
      <c r="D116" s="31">
        <v>28200</v>
      </c>
      <c r="E116" s="31">
        <f>C116-D116</f>
        <v>-28200</v>
      </c>
      <c r="F116" s="3"/>
      <c r="G116" s="33"/>
      <c r="H116" s="30"/>
      <c r="I116" s="34"/>
      <c r="J116" s="32" t="s">
        <v>187</v>
      </c>
      <c r="K116" s="35" t="s">
        <v>199</v>
      </c>
      <c r="L116" s="28" t="s">
        <v>200</v>
      </c>
    </row>
    <row r="117" spans="1:12" s="18" customFormat="1" ht="30" customHeight="1" x14ac:dyDescent="0.15">
      <c r="A117" s="13" t="s">
        <v>201</v>
      </c>
      <c r="B117" s="25" t="s">
        <v>202</v>
      </c>
      <c r="C117" s="3">
        <f>C119+C121+C123</f>
        <v>758000</v>
      </c>
      <c r="D117" s="3">
        <f>D119+D121+D123</f>
        <v>300000</v>
      </c>
      <c r="E117" s="3">
        <f>E119+E121+E123</f>
        <v>458000</v>
      </c>
      <c r="F117" s="3"/>
      <c r="G117" s="33"/>
      <c r="H117" s="30"/>
      <c r="I117" s="34"/>
      <c r="J117" s="4" t="s">
        <v>10</v>
      </c>
      <c r="K117" s="35" t="s">
        <v>203</v>
      </c>
      <c r="L117" s="28" t="s">
        <v>204</v>
      </c>
    </row>
    <row r="118" spans="1:12" s="18" customFormat="1" ht="30" customHeight="1" x14ac:dyDescent="0.15">
      <c r="A118" s="13"/>
      <c r="B118" s="30" t="s">
        <v>205</v>
      </c>
      <c r="C118" s="3"/>
      <c r="D118" s="3"/>
      <c r="E118" s="3"/>
      <c r="F118" s="3"/>
      <c r="G118" s="33"/>
      <c r="H118" s="30"/>
      <c r="I118" s="34"/>
      <c r="J118" s="32" t="s">
        <v>10</v>
      </c>
      <c r="K118" s="35" t="s">
        <v>206</v>
      </c>
      <c r="L118" s="28" t="s">
        <v>204</v>
      </c>
    </row>
    <row r="119" spans="1:12" s="18" customFormat="1" ht="30" customHeight="1" x14ac:dyDescent="0.15">
      <c r="A119" s="13"/>
      <c r="B119" s="30" t="s">
        <v>45</v>
      </c>
      <c r="C119" s="31">
        <v>450000</v>
      </c>
      <c r="D119" s="31">
        <v>300000</v>
      </c>
      <c r="E119" s="31">
        <f>C119-D119</f>
        <v>150000</v>
      </c>
      <c r="F119" s="3"/>
      <c r="G119" s="33"/>
      <c r="H119" s="30"/>
      <c r="I119" s="34"/>
      <c r="J119" s="32" t="s">
        <v>10</v>
      </c>
      <c r="K119" s="35" t="s">
        <v>206</v>
      </c>
      <c r="L119" s="28" t="s">
        <v>204</v>
      </c>
    </row>
    <row r="120" spans="1:12" s="18" customFormat="1" ht="30" customHeight="1" x14ac:dyDescent="0.15">
      <c r="A120" s="13"/>
      <c r="B120" s="30" t="s">
        <v>207</v>
      </c>
      <c r="C120" s="31"/>
      <c r="D120" s="31"/>
      <c r="E120" s="31"/>
      <c r="F120" s="3"/>
      <c r="G120" s="33"/>
      <c r="H120" s="30"/>
      <c r="I120" s="34"/>
      <c r="J120" s="32" t="s">
        <v>10</v>
      </c>
      <c r="K120" s="35" t="s">
        <v>208</v>
      </c>
      <c r="L120" s="28" t="s">
        <v>204</v>
      </c>
    </row>
    <row r="121" spans="1:12" s="18" customFormat="1" ht="30" customHeight="1" x14ac:dyDescent="0.15">
      <c r="A121" s="13"/>
      <c r="B121" s="30" t="s">
        <v>45</v>
      </c>
      <c r="C121" s="31">
        <v>108000</v>
      </c>
      <c r="D121" s="31">
        <v>0</v>
      </c>
      <c r="E121" s="31">
        <f>C121-D121</f>
        <v>108000</v>
      </c>
      <c r="F121" s="3"/>
      <c r="G121" s="33"/>
      <c r="H121" s="30"/>
      <c r="I121" s="34"/>
      <c r="J121" s="32" t="s">
        <v>10</v>
      </c>
      <c r="K121" s="35" t="s">
        <v>208</v>
      </c>
      <c r="L121" s="28" t="s">
        <v>204</v>
      </c>
    </row>
    <row r="122" spans="1:12" s="18" customFormat="1" ht="30" customHeight="1" x14ac:dyDescent="0.15">
      <c r="A122" s="13"/>
      <c r="B122" s="30" t="s">
        <v>209</v>
      </c>
      <c r="C122" s="31"/>
      <c r="D122" s="31"/>
      <c r="E122" s="31"/>
      <c r="F122" s="3"/>
      <c r="G122" s="33"/>
      <c r="H122" s="30"/>
      <c r="I122" s="34"/>
      <c r="J122" s="32" t="s">
        <v>10</v>
      </c>
      <c r="K122" s="35" t="s">
        <v>210</v>
      </c>
      <c r="L122" s="28" t="s">
        <v>204</v>
      </c>
    </row>
    <row r="123" spans="1:12" s="18" customFormat="1" ht="30" customHeight="1" x14ac:dyDescent="0.15">
      <c r="A123" s="13"/>
      <c r="B123" s="30" t="s">
        <v>45</v>
      </c>
      <c r="C123" s="31">
        <v>200000</v>
      </c>
      <c r="D123" s="31">
        <v>0</v>
      </c>
      <c r="E123" s="31">
        <f>C123-D123</f>
        <v>200000</v>
      </c>
      <c r="F123" s="3"/>
      <c r="G123" s="33"/>
      <c r="H123" s="30"/>
      <c r="I123" s="34"/>
      <c r="J123" s="32" t="s">
        <v>10</v>
      </c>
      <c r="K123" s="35" t="s">
        <v>211</v>
      </c>
      <c r="L123" s="28" t="s">
        <v>204</v>
      </c>
    </row>
    <row r="124" spans="1:12" ht="30" customHeight="1" x14ac:dyDescent="0.15">
      <c r="A124" s="20" t="s">
        <v>212</v>
      </c>
      <c r="B124" s="21" t="s">
        <v>213</v>
      </c>
      <c r="C124" s="22"/>
      <c r="D124" s="22"/>
      <c r="E124" s="22"/>
      <c r="F124" s="22"/>
      <c r="G124" s="22"/>
      <c r="H124" s="22"/>
      <c r="I124" s="22"/>
      <c r="J124" s="22"/>
      <c r="K124" s="22"/>
      <c r="L124" s="23"/>
    </row>
    <row r="125" spans="1:12" ht="30" customHeight="1" x14ac:dyDescent="0.15">
      <c r="A125" s="41"/>
      <c r="B125" s="14" t="s">
        <v>9</v>
      </c>
      <c r="C125" s="14" t="s">
        <v>9</v>
      </c>
      <c r="D125" s="14" t="s">
        <v>9</v>
      </c>
      <c r="E125" s="14" t="s">
        <v>9</v>
      </c>
      <c r="F125" s="14" t="s">
        <v>9</v>
      </c>
      <c r="G125" s="14" t="s">
        <v>9</v>
      </c>
      <c r="H125" s="14" t="s">
        <v>9</v>
      </c>
      <c r="I125" s="14" t="s">
        <v>9</v>
      </c>
      <c r="J125" s="14" t="s">
        <v>9</v>
      </c>
      <c r="K125" s="14" t="s">
        <v>9</v>
      </c>
      <c r="L125" s="48" t="s">
        <v>9</v>
      </c>
    </row>
    <row r="126" spans="1:12" ht="30" customHeight="1" x14ac:dyDescent="0.15">
      <c r="A126" s="20" t="s">
        <v>214</v>
      </c>
      <c r="B126" s="21" t="s">
        <v>215</v>
      </c>
      <c r="C126" s="22"/>
      <c r="D126" s="22"/>
      <c r="E126" s="22"/>
      <c r="F126" s="22"/>
      <c r="G126" s="22"/>
      <c r="H126" s="22"/>
      <c r="I126" s="22"/>
      <c r="J126" s="22"/>
      <c r="K126" s="22"/>
      <c r="L126" s="23"/>
    </row>
    <row r="127" spans="1:12" ht="30" customHeight="1" x14ac:dyDescent="0.15">
      <c r="A127" s="41"/>
      <c r="B127" s="14" t="s">
        <v>9</v>
      </c>
      <c r="C127" s="14" t="s">
        <v>9</v>
      </c>
      <c r="D127" s="14" t="s">
        <v>9</v>
      </c>
      <c r="E127" s="14" t="s">
        <v>9</v>
      </c>
      <c r="F127" s="14" t="s">
        <v>9</v>
      </c>
      <c r="G127" s="14" t="s">
        <v>9</v>
      </c>
      <c r="H127" s="14" t="s">
        <v>9</v>
      </c>
      <c r="I127" s="14" t="s">
        <v>9</v>
      </c>
      <c r="J127" s="14" t="s">
        <v>9</v>
      </c>
      <c r="K127" s="14" t="s">
        <v>9</v>
      </c>
      <c r="L127" s="48" t="s">
        <v>9</v>
      </c>
    </row>
    <row r="128" spans="1:12" ht="30" customHeight="1" x14ac:dyDescent="0.15">
      <c r="A128" s="20" t="s">
        <v>216</v>
      </c>
      <c r="B128" s="21" t="s">
        <v>217</v>
      </c>
      <c r="C128" s="22"/>
      <c r="D128" s="22"/>
      <c r="E128" s="22"/>
      <c r="F128" s="22"/>
      <c r="G128" s="22"/>
      <c r="H128" s="22"/>
      <c r="I128" s="22"/>
      <c r="J128" s="22"/>
      <c r="K128" s="22"/>
      <c r="L128" s="23"/>
    </row>
    <row r="129" spans="1:13" ht="30" customHeight="1" x14ac:dyDescent="0.15">
      <c r="A129" s="13" t="s">
        <v>218</v>
      </c>
      <c r="B129" s="25" t="s">
        <v>219</v>
      </c>
      <c r="C129" s="3">
        <f>C130+C131</f>
        <v>210000</v>
      </c>
      <c r="D129" s="3">
        <f>D130+D131</f>
        <v>210000</v>
      </c>
      <c r="E129" s="3">
        <f>E130+E131</f>
        <v>0</v>
      </c>
      <c r="F129" s="3">
        <v>10</v>
      </c>
      <c r="G129" s="33">
        <v>100</v>
      </c>
      <c r="H129" s="30" t="s">
        <v>220</v>
      </c>
      <c r="I129" s="34">
        <v>13805234229</v>
      </c>
      <c r="J129" s="4" t="s">
        <v>187</v>
      </c>
      <c r="K129" s="30" t="s">
        <v>221</v>
      </c>
      <c r="L129" s="28" t="s">
        <v>222</v>
      </c>
      <c r="M129" s="49"/>
    </row>
    <row r="130" spans="1:13" ht="30" customHeight="1" x14ac:dyDescent="0.15">
      <c r="A130" s="13"/>
      <c r="B130" s="37" t="s">
        <v>20</v>
      </c>
      <c r="C130" s="31">
        <v>100000</v>
      </c>
      <c r="D130" s="31">
        <v>100000</v>
      </c>
      <c r="E130" s="31">
        <f>C130-D130</f>
        <v>0</v>
      </c>
      <c r="F130" s="3"/>
      <c r="G130" s="33"/>
      <c r="H130" s="30"/>
      <c r="I130" s="34"/>
      <c r="J130" s="32" t="s">
        <v>187</v>
      </c>
      <c r="K130" s="30"/>
      <c r="L130" s="28" t="s">
        <v>222</v>
      </c>
      <c r="M130" s="49"/>
    </row>
    <row r="131" spans="1:13" ht="30" customHeight="1" x14ac:dyDescent="0.15">
      <c r="A131" s="13"/>
      <c r="B131" s="37" t="s">
        <v>45</v>
      </c>
      <c r="C131" s="31">
        <v>110000</v>
      </c>
      <c r="D131" s="31">
        <v>110000</v>
      </c>
      <c r="E131" s="31">
        <f>C131-D131</f>
        <v>0</v>
      </c>
      <c r="F131" s="3"/>
      <c r="G131" s="33"/>
      <c r="H131" s="30"/>
      <c r="I131" s="34"/>
      <c r="J131" s="32" t="s">
        <v>187</v>
      </c>
      <c r="K131" s="30"/>
      <c r="L131" s="28" t="s">
        <v>222</v>
      </c>
      <c r="M131" s="49"/>
    </row>
    <row r="132" spans="1:13" ht="30" customHeight="1" x14ac:dyDescent="0.15">
      <c r="A132" s="13" t="s">
        <v>223</v>
      </c>
      <c r="B132" s="25" t="s">
        <v>224</v>
      </c>
      <c r="C132" s="3">
        <f>C133</f>
        <v>200000</v>
      </c>
      <c r="D132" s="3">
        <f>D133</f>
        <v>150000</v>
      </c>
      <c r="E132" s="3">
        <f>E133</f>
        <v>50000</v>
      </c>
      <c r="F132" s="3"/>
      <c r="G132" s="33"/>
      <c r="H132" s="30"/>
      <c r="I132" s="34"/>
      <c r="J132" s="4" t="s">
        <v>187</v>
      </c>
      <c r="K132" s="40" t="s">
        <v>225</v>
      </c>
      <c r="L132" s="28" t="s">
        <v>226</v>
      </c>
      <c r="M132" s="50"/>
    </row>
    <row r="133" spans="1:13" ht="30" customHeight="1" x14ac:dyDescent="0.15">
      <c r="A133" s="13"/>
      <c r="B133" s="37" t="s">
        <v>45</v>
      </c>
      <c r="C133" s="31">
        <v>200000</v>
      </c>
      <c r="D133" s="31">
        <v>150000</v>
      </c>
      <c r="E133" s="31">
        <f>C133-D133</f>
        <v>50000</v>
      </c>
      <c r="F133" s="3"/>
      <c r="G133" s="33"/>
      <c r="H133" s="30"/>
      <c r="I133" s="34"/>
      <c r="J133" s="32" t="s">
        <v>187</v>
      </c>
      <c r="K133" s="40"/>
      <c r="L133" s="28" t="s">
        <v>226</v>
      </c>
      <c r="M133" s="50"/>
    </row>
    <row r="134" spans="1:13" ht="30" customHeight="1" x14ac:dyDescent="0.15">
      <c r="A134" s="13" t="s">
        <v>227</v>
      </c>
      <c r="B134" s="25" t="s">
        <v>228</v>
      </c>
      <c r="C134" s="3">
        <f>C135</f>
        <v>170000</v>
      </c>
      <c r="D134" s="3">
        <f>D135</f>
        <v>0</v>
      </c>
      <c r="E134" s="3">
        <f>E135</f>
        <v>170000</v>
      </c>
      <c r="F134" s="3"/>
      <c r="G134" s="33"/>
      <c r="H134" s="30"/>
      <c r="I134" s="34"/>
      <c r="J134" s="4" t="s">
        <v>187</v>
      </c>
      <c r="K134" s="40" t="s">
        <v>229</v>
      </c>
      <c r="L134" s="28" t="s">
        <v>230</v>
      </c>
      <c r="M134" s="50"/>
    </row>
    <row r="135" spans="1:13" ht="30" customHeight="1" x14ac:dyDescent="0.15">
      <c r="A135" s="13"/>
      <c r="B135" s="37" t="s">
        <v>45</v>
      </c>
      <c r="C135" s="31">
        <v>170000</v>
      </c>
      <c r="D135" s="31">
        <v>0</v>
      </c>
      <c r="E135" s="31">
        <f>C135-D135</f>
        <v>170000</v>
      </c>
      <c r="F135" s="3"/>
      <c r="G135" s="33"/>
      <c r="H135" s="30"/>
      <c r="I135" s="34"/>
      <c r="J135" s="32" t="s">
        <v>187</v>
      </c>
      <c r="K135" s="40"/>
      <c r="L135" s="28" t="s">
        <v>230</v>
      </c>
      <c r="M135" s="50"/>
    </row>
    <row r="136" spans="1:13" ht="30" customHeight="1" x14ac:dyDescent="0.15">
      <c r="A136" s="20" t="s">
        <v>231</v>
      </c>
      <c r="B136" s="21" t="s">
        <v>232</v>
      </c>
      <c r="C136" s="22"/>
      <c r="D136" s="22"/>
      <c r="E136" s="22"/>
      <c r="F136" s="22"/>
      <c r="G136" s="22"/>
      <c r="H136" s="22"/>
      <c r="I136" s="22"/>
      <c r="J136" s="22"/>
      <c r="K136" s="22"/>
      <c r="L136" s="23"/>
    </row>
    <row r="137" spans="1:13" ht="30" customHeight="1" x14ac:dyDescent="0.15">
      <c r="A137" s="13" t="s">
        <v>233</v>
      </c>
      <c r="B137" s="25" t="s">
        <v>234</v>
      </c>
      <c r="C137" s="3">
        <f>C139+C141</f>
        <v>150000</v>
      </c>
      <c r="D137" s="3">
        <f>D139+D141</f>
        <v>100000</v>
      </c>
      <c r="E137" s="3">
        <f>E139+E141</f>
        <v>50000</v>
      </c>
      <c r="F137" s="31"/>
      <c r="G137" s="39"/>
      <c r="H137" s="30"/>
      <c r="I137" s="34"/>
      <c r="J137" s="4" t="s">
        <v>10</v>
      </c>
      <c r="K137" s="35" t="s">
        <v>235</v>
      </c>
      <c r="L137" s="28" t="s">
        <v>236</v>
      </c>
    </row>
    <row r="138" spans="1:13" ht="30" customHeight="1" x14ac:dyDescent="0.15">
      <c r="A138" s="41"/>
      <c r="B138" s="30" t="s">
        <v>237</v>
      </c>
      <c r="F138" s="31"/>
      <c r="G138" s="39"/>
      <c r="H138" s="30"/>
      <c r="I138" s="34"/>
      <c r="J138" s="32" t="s">
        <v>10</v>
      </c>
      <c r="K138" s="40"/>
      <c r="L138" s="28" t="s">
        <v>236</v>
      </c>
    </row>
    <row r="139" spans="1:13" ht="30" customHeight="1" x14ac:dyDescent="0.15">
      <c r="A139" s="41"/>
      <c r="B139" s="37" t="s">
        <v>45</v>
      </c>
      <c r="C139" s="31">
        <v>100000</v>
      </c>
      <c r="D139" s="31">
        <v>100000</v>
      </c>
      <c r="E139" s="31">
        <f>C139-D139</f>
        <v>0</v>
      </c>
      <c r="F139" s="31"/>
      <c r="G139" s="39"/>
      <c r="H139" s="30"/>
      <c r="I139" s="34"/>
      <c r="J139" s="32" t="s">
        <v>10</v>
      </c>
      <c r="K139" s="40" t="s">
        <v>238</v>
      </c>
      <c r="L139" s="28" t="s">
        <v>236</v>
      </c>
    </row>
    <row r="140" spans="1:13" ht="30" customHeight="1" x14ac:dyDescent="0.15">
      <c r="A140" s="41"/>
      <c r="B140" s="30" t="s">
        <v>239</v>
      </c>
      <c r="C140" s="31"/>
      <c r="D140" s="31"/>
      <c r="E140" s="31"/>
      <c r="F140" s="31"/>
      <c r="G140" s="39"/>
      <c r="H140" s="30"/>
      <c r="I140" s="34"/>
      <c r="J140" s="32" t="s">
        <v>10</v>
      </c>
      <c r="K140" s="40"/>
      <c r="L140" s="28" t="s">
        <v>236</v>
      </c>
    </row>
    <row r="141" spans="1:13" ht="30" customHeight="1" x14ac:dyDescent="0.15">
      <c r="A141" s="41"/>
      <c r="B141" s="37" t="s">
        <v>45</v>
      </c>
      <c r="C141" s="31">
        <v>50000</v>
      </c>
      <c r="D141" s="31">
        <v>0</v>
      </c>
      <c r="E141" s="31">
        <f>C141-D141</f>
        <v>50000</v>
      </c>
      <c r="F141" s="31"/>
      <c r="G141" s="39"/>
      <c r="H141" s="30"/>
      <c r="I141" s="34"/>
      <c r="J141" s="32" t="s">
        <v>10</v>
      </c>
      <c r="K141" s="40" t="s">
        <v>240</v>
      </c>
      <c r="L141" s="28" t="s">
        <v>236</v>
      </c>
    </row>
    <row r="142" spans="1:13" ht="30" customHeight="1" x14ac:dyDescent="0.15">
      <c r="A142" s="20" t="s">
        <v>241</v>
      </c>
      <c r="B142" s="21" t="s">
        <v>242</v>
      </c>
      <c r="C142" s="22"/>
      <c r="D142" s="22"/>
      <c r="E142" s="22"/>
      <c r="F142" s="22"/>
      <c r="G142" s="22"/>
      <c r="H142" s="22"/>
      <c r="I142" s="22"/>
      <c r="J142" s="22"/>
      <c r="K142" s="22"/>
      <c r="L142" s="23"/>
    </row>
    <row r="143" spans="1:13" ht="30" customHeight="1" x14ac:dyDescent="0.15">
      <c r="A143" s="41"/>
      <c r="B143" s="14" t="s">
        <v>9</v>
      </c>
      <c r="C143" s="14" t="s">
        <v>9</v>
      </c>
      <c r="D143" s="14" t="s">
        <v>9</v>
      </c>
      <c r="E143" s="14" t="s">
        <v>9</v>
      </c>
      <c r="F143" s="14" t="s">
        <v>9</v>
      </c>
      <c r="G143" s="14" t="s">
        <v>9</v>
      </c>
      <c r="H143" s="14" t="s">
        <v>9</v>
      </c>
      <c r="I143" s="14" t="s">
        <v>9</v>
      </c>
      <c r="J143" s="14" t="s">
        <v>9</v>
      </c>
      <c r="K143" s="14" t="s">
        <v>9</v>
      </c>
      <c r="L143" s="48" t="s">
        <v>9</v>
      </c>
    </row>
    <row r="144" spans="1:13" ht="30" customHeight="1" x14ac:dyDescent="0.15">
      <c r="A144" s="20" t="s">
        <v>243</v>
      </c>
      <c r="B144" s="21" t="s">
        <v>244</v>
      </c>
      <c r="C144" s="22"/>
      <c r="D144" s="22"/>
      <c r="E144" s="22"/>
      <c r="F144" s="22"/>
      <c r="G144" s="22"/>
      <c r="H144" s="22"/>
      <c r="I144" s="22"/>
      <c r="J144" s="22"/>
      <c r="K144" s="22"/>
      <c r="L144" s="23"/>
    </row>
    <row r="145" spans="1:12" ht="30" customHeight="1" x14ac:dyDescent="0.15">
      <c r="A145" s="41"/>
      <c r="B145" s="14" t="s">
        <v>9</v>
      </c>
      <c r="C145" s="14" t="s">
        <v>9</v>
      </c>
      <c r="D145" s="14" t="s">
        <v>9</v>
      </c>
      <c r="E145" s="14" t="s">
        <v>9</v>
      </c>
      <c r="F145" s="14" t="s">
        <v>9</v>
      </c>
      <c r="G145" s="14" t="s">
        <v>9</v>
      </c>
      <c r="H145" s="14" t="s">
        <v>9</v>
      </c>
      <c r="I145" s="14" t="s">
        <v>9</v>
      </c>
      <c r="J145" s="14" t="s">
        <v>9</v>
      </c>
      <c r="K145" s="14" t="s">
        <v>9</v>
      </c>
      <c r="L145" s="48" t="s">
        <v>9</v>
      </c>
    </row>
    <row r="146" spans="1:12" ht="30" customHeight="1" x14ac:dyDescent="0.15">
      <c r="A146" s="20" t="s">
        <v>245</v>
      </c>
      <c r="B146" s="21" t="s">
        <v>246</v>
      </c>
      <c r="C146" s="22"/>
      <c r="D146" s="22"/>
      <c r="E146" s="22"/>
      <c r="F146" s="22"/>
      <c r="G146" s="22"/>
      <c r="H146" s="22"/>
      <c r="I146" s="22"/>
      <c r="J146" s="22"/>
      <c r="K146" s="22"/>
      <c r="L146" s="23"/>
    </row>
    <row r="147" spans="1:12" ht="30" customHeight="1" x14ac:dyDescent="0.15">
      <c r="A147" s="13" t="s">
        <v>247</v>
      </c>
      <c r="B147" s="25" t="s">
        <v>248</v>
      </c>
      <c r="C147" s="3">
        <f>C148</f>
        <v>100000</v>
      </c>
      <c r="D147" s="3">
        <f>D148</f>
        <v>0</v>
      </c>
      <c r="E147" s="3">
        <f>E148</f>
        <v>100000</v>
      </c>
      <c r="F147" s="31"/>
      <c r="G147" s="39"/>
      <c r="H147" s="30"/>
      <c r="I147" s="34"/>
      <c r="J147" s="4" t="s">
        <v>249</v>
      </c>
      <c r="K147" s="40" t="s">
        <v>250</v>
      </c>
      <c r="L147" s="28" t="s">
        <v>251</v>
      </c>
    </row>
    <row r="148" spans="1:12" ht="30" customHeight="1" x14ac:dyDescent="0.15">
      <c r="A148" s="41"/>
      <c r="B148" s="37" t="s">
        <v>45</v>
      </c>
      <c r="C148" s="31">
        <v>100000</v>
      </c>
      <c r="D148" s="31">
        <v>0</v>
      </c>
      <c r="E148" s="31">
        <f>C148-D148</f>
        <v>100000</v>
      </c>
      <c r="F148" s="31"/>
      <c r="G148" s="39"/>
      <c r="H148" s="30"/>
      <c r="I148" s="34"/>
      <c r="J148" s="32" t="s">
        <v>249</v>
      </c>
      <c r="K148" s="40" t="s">
        <v>250</v>
      </c>
      <c r="L148" s="28" t="s">
        <v>251</v>
      </c>
    </row>
    <row r="149" spans="1:12" ht="30" customHeight="1" x14ac:dyDescent="0.15">
      <c r="A149" s="13" t="s">
        <v>252</v>
      </c>
      <c r="B149" s="25" t="s">
        <v>253</v>
      </c>
      <c r="C149" s="3">
        <f>C150</f>
        <v>100000</v>
      </c>
      <c r="D149" s="3">
        <f>D150</f>
        <v>0</v>
      </c>
      <c r="E149" s="3">
        <f>E150</f>
        <v>100000</v>
      </c>
      <c r="F149" s="31"/>
      <c r="G149" s="39"/>
      <c r="H149" s="30"/>
      <c r="I149" s="34"/>
      <c r="J149" s="4" t="s">
        <v>249</v>
      </c>
      <c r="K149" s="40" t="s">
        <v>254</v>
      </c>
      <c r="L149" s="28" t="s">
        <v>255</v>
      </c>
    </row>
    <row r="150" spans="1:12" ht="30" customHeight="1" x14ac:dyDescent="0.15">
      <c r="A150" s="41"/>
      <c r="B150" s="37" t="s">
        <v>45</v>
      </c>
      <c r="C150" s="31">
        <v>100000</v>
      </c>
      <c r="D150" s="31">
        <v>0</v>
      </c>
      <c r="E150" s="31">
        <f>C150-D150</f>
        <v>100000</v>
      </c>
      <c r="F150" s="31"/>
      <c r="G150" s="39"/>
      <c r="H150" s="30"/>
      <c r="I150" s="34"/>
      <c r="J150" s="32" t="s">
        <v>249</v>
      </c>
      <c r="K150" s="40" t="s">
        <v>254</v>
      </c>
      <c r="L150" s="28" t="s">
        <v>255</v>
      </c>
    </row>
    <row r="151" spans="1:12" ht="30" customHeight="1" x14ac:dyDescent="0.15">
      <c r="A151" s="13" t="s">
        <v>256</v>
      </c>
      <c r="B151" s="25" t="s">
        <v>257</v>
      </c>
      <c r="C151" s="3">
        <f>C152</f>
        <v>50000</v>
      </c>
      <c r="D151" s="3">
        <f>D152</f>
        <v>0</v>
      </c>
      <c r="E151" s="3">
        <f>E152</f>
        <v>50000</v>
      </c>
      <c r="F151" s="31"/>
      <c r="G151" s="39"/>
      <c r="H151" s="30"/>
      <c r="I151" s="34"/>
      <c r="J151" s="4" t="s">
        <v>249</v>
      </c>
      <c r="K151" s="40" t="s">
        <v>258</v>
      </c>
      <c r="L151" s="28" t="s">
        <v>259</v>
      </c>
    </row>
    <row r="152" spans="1:12" ht="30" customHeight="1" x14ac:dyDescent="0.15">
      <c r="A152" s="41"/>
      <c r="B152" s="37" t="s">
        <v>45</v>
      </c>
      <c r="C152" s="31">
        <v>50000</v>
      </c>
      <c r="D152" s="31">
        <v>0</v>
      </c>
      <c r="E152" s="31">
        <f>C152-D152</f>
        <v>50000</v>
      </c>
      <c r="F152" s="31"/>
      <c r="G152" s="39"/>
      <c r="H152" s="30"/>
      <c r="I152" s="34"/>
      <c r="J152" s="32" t="s">
        <v>249</v>
      </c>
      <c r="K152" s="40" t="s">
        <v>258</v>
      </c>
      <c r="L152" s="28" t="s">
        <v>259</v>
      </c>
    </row>
    <row r="153" spans="1:12" ht="30" customHeight="1" x14ac:dyDescent="0.15">
      <c r="A153" s="13" t="s">
        <v>260</v>
      </c>
      <c r="B153" s="25" t="s">
        <v>261</v>
      </c>
      <c r="C153" s="3">
        <f>C154</f>
        <v>50000</v>
      </c>
      <c r="D153" s="3">
        <f>D154</f>
        <v>0</v>
      </c>
      <c r="E153" s="3">
        <f>E154</f>
        <v>50000</v>
      </c>
      <c r="F153" s="31"/>
      <c r="G153" s="39"/>
      <c r="H153" s="30"/>
      <c r="I153" s="34"/>
      <c r="J153" s="4" t="s">
        <v>249</v>
      </c>
      <c r="K153" s="40" t="s">
        <v>262</v>
      </c>
      <c r="L153" s="28" t="s">
        <v>263</v>
      </c>
    </row>
    <row r="154" spans="1:12" ht="30" customHeight="1" x14ac:dyDescent="0.15">
      <c r="A154" s="41"/>
      <c r="B154" s="37" t="s">
        <v>45</v>
      </c>
      <c r="C154" s="31">
        <v>50000</v>
      </c>
      <c r="D154" s="31">
        <v>0</v>
      </c>
      <c r="E154" s="31">
        <f>C154-D154</f>
        <v>50000</v>
      </c>
      <c r="F154" s="31"/>
      <c r="G154" s="39"/>
      <c r="H154" s="30"/>
      <c r="I154" s="34"/>
      <c r="J154" s="32" t="s">
        <v>249</v>
      </c>
      <c r="K154" s="40" t="s">
        <v>262</v>
      </c>
      <c r="L154" s="28" t="s">
        <v>263</v>
      </c>
    </row>
    <row r="155" spans="1:12" ht="30" customHeight="1" x14ac:dyDescent="0.15">
      <c r="A155" s="13" t="s">
        <v>264</v>
      </c>
      <c r="B155" s="25" t="s">
        <v>265</v>
      </c>
      <c r="C155" s="3">
        <f>C156</f>
        <v>150000</v>
      </c>
      <c r="D155" s="3">
        <f>D156</f>
        <v>142600</v>
      </c>
      <c r="E155" s="3">
        <f>E156</f>
        <v>7400</v>
      </c>
      <c r="F155" s="31"/>
      <c r="G155" s="39"/>
      <c r="H155" s="30"/>
      <c r="I155" s="34"/>
      <c r="J155" s="4" t="s">
        <v>249</v>
      </c>
      <c r="K155" s="40" t="s">
        <v>266</v>
      </c>
      <c r="L155" s="28" t="s">
        <v>267</v>
      </c>
    </row>
    <row r="156" spans="1:12" ht="30" customHeight="1" x14ac:dyDescent="0.15">
      <c r="A156" s="41"/>
      <c r="B156" s="37" t="s">
        <v>45</v>
      </c>
      <c r="C156" s="31">
        <v>150000</v>
      </c>
      <c r="D156" s="31">
        <v>142600</v>
      </c>
      <c r="E156" s="31">
        <f t="shared" ref="E156:E162" si="0">C156-D156</f>
        <v>7400</v>
      </c>
      <c r="F156" s="31"/>
      <c r="G156" s="39"/>
      <c r="H156" s="30"/>
      <c r="I156" s="34"/>
      <c r="J156" s="32" t="s">
        <v>249</v>
      </c>
      <c r="K156" s="40" t="s">
        <v>266</v>
      </c>
      <c r="L156" s="28" t="s">
        <v>267</v>
      </c>
    </row>
    <row r="157" spans="1:12" ht="30" customHeight="1" x14ac:dyDescent="0.15">
      <c r="A157" s="13" t="s">
        <v>268</v>
      </c>
      <c r="B157" s="25" t="s">
        <v>269</v>
      </c>
      <c r="C157" s="3">
        <v>0</v>
      </c>
      <c r="D157" s="3">
        <v>0</v>
      </c>
      <c r="E157" s="3">
        <f t="shared" si="0"/>
        <v>0</v>
      </c>
      <c r="F157" s="31"/>
      <c r="G157" s="39"/>
      <c r="H157" s="30"/>
      <c r="I157" s="34"/>
      <c r="J157" s="4" t="s">
        <v>249</v>
      </c>
      <c r="K157" s="40" t="s">
        <v>270</v>
      </c>
      <c r="L157" s="28" t="s">
        <v>271</v>
      </c>
    </row>
    <row r="158" spans="1:12" ht="30" customHeight="1" x14ac:dyDescent="0.15">
      <c r="A158" s="41"/>
      <c r="B158" s="37" t="s">
        <v>45</v>
      </c>
      <c r="C158" s="31">
        <v>0</v>
      </c>
      <c r="D158" s="31">
        <v>0</v>
      </c>
      <c r="E158" s="31">
        <f t="shared" si="0"/>
        <v>0</v>
      </c>
      <c r="F158" s="31"/>
      <c r="G158" s="39"/>
      <c r="H158" s="30"/>
      <c r="I158" s="34"/>
      <c r="J158" s="32" t="s">
        <v>249</v>
      </c>
      <c r="K158" s="40" t="s">
        <v>270</v>
      </c>
      <c r="L158" s="28" t="s">
        <v>271</v>
      </c>
    </row>
    <row r="159" spans="1:12" ht="30" customHeight="1" x14ac:dyDescent="0.15">
      <c r="A159" s="13" t="s">
        <v>272</v>
      </c>
      <c r="B159" s="25" t="s">
        <v>273</v>
      </c>
      <c r="C159" s="3">
        <v>0</v>
      </c>
      <c r="D159" s="3">
        <v>0</v>
      </c>
      <c r="E159" s="3">
        <f t="shared" si="0"/>
        <v>0</v>
      </c>
      <c r="F159" s="31"/>
      <c r="G159" s="39"/>
      <c r="H159" s="30"/>
      <c r="I159" s="34"/>
      <c r="J159" s="4" t="s">
        <v>249</v>
      </c>
      <c r="K159" s="40" t="s">
        <v>270</v>
      </c>
      <c r="L159" s="28" t="s">
        <v>274</v>
      </c>
    </row>
    <row r="160" spans="1:12" ht="30" customHeight="1" x14ac:dyDescent="0.15">
      <c r="A160" s="41"/>
      <c r="B160" s="37" t="s">
        <v>45</v>
      </c>
      <c r="C160" s="31">
        <v>0</v>
      </c>
      <c r="D160" s="31">
        <v>0</v>
      </c>
      <c r="E160" s="31">
        <f t="shared" si="0"/>
        <v>0</v>
      </c>
      <c r="F160" s="31"/>
      <c r="G160" s="39"/>
      <c r="H160" s="30"/>
      <c r="I160" s="34"/>
      <c r="J160" s="32" t="s">
        <v>249</v>
      </c>
      <c r="K160" s="40" t="s">
        <v>270</v>
      </c>
      <c r="L160" s="28" t="s">
        <v>274</v>
      </c>
    </row>
    <row r="161" spans="1:13" ht="30" customHeight="1" x14ac:dyDescent="0.15">
      <c r="A161" s="13" t="s">
        <v>275</v>
      </c>
      <c r="B161" s="25" t="s">
        <v>276</v>
      </c>
      <c r="C161" s="3">
        <v>0</v>
      </c>
      <c r="D161" s="3">
        <v>0</v>
      </c>
      <c r="E161" s="3">
        <f t="shared" si="0"/>
        <v>0</v>
      </c>
      <c r="F161" s="31"/>
      <c r="G161" s="39"/>
      <c r="H161" s="30"/>
      <c r="I161" s="34"/>
      <c r="J161" s="4" t="s">
        <v>187</v>
      </c>
      <c r="K161" s="40" t="s">
        <v>277</v>
      </c>
      <c r="L161" s="28" t="s">
        <v>278</v>
      </c>
    </row>
    <row r="162" spans="1:13" ht="30" customHeight="1" x14ac:dyDescent="0.15">
      <c r="A162" s="41"/>
      <c r="B162" s="37" t="s">
        <v>45</v>
      </c>
      <c r="C162" s="31">
        <v>0</v>
      </c>
      <c r="D162" s="31">
        <v>0</v>
      </c>
      <c r="E162" s="31">
        <f t="shared" si="0"/>
        <v>0</v>
      </c>
      <c r="F162" s="31"/>
      <c r="G162" s="39"/>
      <c r="H162" s="30"/>
      <c r="I162" s="34"/>
      <c r="J162" s="32" t="s">
        <v>187</v>
      </c>
      <c r="K162" s="40" t="s">
        <v>277</v>
      </c>
      <c r="L162" s="28" t="s">
        <v>278</v>
      </c>
    </row>
    <row r="163" spans="1:13" ht="30" customHeight="1" x14ac:dyDescent="0.15">
      <c r="A163" s="20" t="s">
        <v>279</v>
      </c>
      <c r="B163" s="51" t="s">
        <v>280</v>
      </c>
      <c r="C163" s="52"/>
      <c r="D163" s="52"/>
      <c r="E163" s="52"/>
      <c r="F163" s="52"/>
      <c r="G163" s="52"/>
      <c r="H163" s="52"/>
      <c r="I163" s="52"/>
      <c r="J163" s="52"/>
      <c r="K163" s="52"/>
      <c r="L163" s="53"/>
    </row>
    <row r="164" spans="1:13" ht="30" customHeight="1" x14ac:dyDescent="0.15">
      <c r="A164" s="54"/>
      <c r="B164" s="55" t="s">
        <v>9</v>
      </c>
      <c r="C164" s="55" t="s">
        <v>9</v>
      </c>
      <c r="D164" s="55" t="s">
        <v>9</v>
      </c>
      <c r="E164" s="55" t="s">
        <v>9</v>
      </c>
      <c r="F164" s="55" t="s">
        <v>9</v>
      </c>
      <c r="G164" s="55" t="s">
        <v>9</v>
      </c>
      <c r="H164" s="55" t="s">
        <v>9</v>
      </c>
      <c r="I164" s="55" t="s">
        <v>9</v>
      </c>
      <c r="J164" s="55" t="s">
        <v>9</v>
      </c>
      <c r="K164" s="55" t="s">
        <v>9</v>
      </c>
      <c r="L164" s="56" t="s">
        <v>9</v>
      </c>
      <c r="M164" s="50"/>
    </row>
    <row r="165" spans="1:13" ht="84.75" customHeight="1" x14ac:dyDescent="0.15">
      <c r="A165" s="237" t="s">
        <v>281</v>
      </c>
      <c r="B165" s="237"/>
      <c r="C165" s="237"/>
      <c r="D165" s="237"/>
      <c r="E165" s="237"/>
      <c r="F165" s="237"/>
      <c r="G165" s="237"/>
      <c r="H165" s="237"/>
      <c r="I165" s="237"/>
      <c r="J165" s="237"/>
      <c r="K165" s="237"/>
      <c r="L165" s="237"/>
    </row>
    <row r="166" spans="1:13" ht="21.95" customHeight="1" x14ac:dyDescent="0.15">
      <c r="C166" s="6"/>
      <c r="D166" s="6"/>
      <c r="E166" s="6"/>
      <c r="J166" s="7"/>
    </row>
    <row r="167" spans="1:13" ht="21.95" customHeight="1" x14ac:dyDescent="0.15">
      <c r="C167" s="6"/>
      <c r="D167" s="6"/>
      <c r="E167" s="6"/>
      <c r="F167" s="57"/>
      <c r="J167" s="7"/>
    </row>
    <row r="168" spans="1:13" ht="21.95" customHeight="1" x14ac:dyDescent="0.15">
      <c r="C168" s="6"/>
      <c r="D168" s="6"/>
      <c r="E168" s="6"/>
      <c r="J168" s="7"/>
    </row>
    <row r="169" spans="1:13" ht="21.95" customHeight="1" x14ac:dyDescent="0.15">
      <c r="C169" s="6"/>
      <c r="D169" s="6"/>
      <c r="E169" s="6"/>
      <c r="J169" s="7"/>
    </row>
    <row r="170" spans="1:13" ht="18" customHeight="1" x14ac:dyDescent="0.15">
      <c r="C170" s="6"/>
      <c r="D170" s="6"/>
      <c r="E170" s="6"/>
      <c r="J170" s="7"/>
    </row>
    <row r="171" spans="1:13" ht="18" customHeight="1" x14ac:dyDescent="0.15">
      <c r="C171" s="6"/>
      <c r="D171" s="6"/>
      <c r="E171" s="6"/>
      <c r="J171" s="7"/>
    </row>
    <row r="172" spans="1:13" ht="18" customHeight="1" x14ac:dyDescent="0.15">
      <c r="C172" s="6"/>
      <c r="D172" s="6"/>
      <c r="E172" s="6"/>
      <c r="J172" s="7"/>
    </row>
    <row r="173" spans="1:13" x14ac:dyDescent="0.15">
      <c r="C173" s="6"/>
      <c r="D173" s="6"/>
      <c r="E173" s="6"/>
      <c r="J173" s="7"/>
    </row>
    <row r="174" spans="1:13" x14ac:dyDescent="0.15">
      <c r="C174" s="6"/>
      <c r="D174" s="6"/>
      <c r="E174" s="6"/>
      <c r="J174" s="7"/>
    </row>
    <row r="175" spans="1:13" x14ac:dyDescent="0.15">
      <c r="C175" s="6"/>
      <c r="D175" s="6"/>
      <c r="E175" s="6"/>
      <c r="J175" s="7"/>
    </row>
    <row r="176" spans="1:13" x14ac:dyDescent="0.15">
      <c r="C176" s="6"/>
      <c r="D176" s="6"/>
      <c r="E176" s="6"/>
      <c r="J176" s="7"/>
    </row>
    <row r="177" spans="1:11" x14ac:dyDescent="0.15">
      <c r="C177" s="6"/>
      <c r="D177" s="6"/>
      <c r="E177" s="6"/>
      <c r="J177" s="7"/>
    </row>
    <row r="178" spans="1:11" x14ac:dyDescent="0.15">
      <c r="C178" s="6"/>
      <c r="D178" s="6"/>
      <c r="E178" s="6"/>
      <c r="J178" s="7"/>
    </row>
    <row r="179" spans="1:11" s="5" customFormat="1" x14ac:dyDescent="0.15">
      <c r="A179" s="1"/>
      <c r="B179" s="2"/>
      <c r="C179" s="6"/>
      <c r="D179" s="6"/>
      <c r="E179" s="6"/>
      <c r="I179"/>
      <c r="J179" s="7"/>
      <c r="K179"/>
    </row>
    <row r="180" spans="1:11" s="5" customFormat="1" x14ac:dyDescent="0.15">
      <c r="A180" s="1"/>
      <c r="B180" s="2"/>
      <c r="C180" s="6"/>
      <c r="D180" s="6"/>
      <c r="E180" s="6"/>
      <c r="I180"/>
      <c r="J180" s="7"/>
      <c r="K180"/>
    </row>
    <row r="181" spans="1:11" s="5" customFormat="1" x14ac:dyDescent="0.15">
      <c r="A181" s="1"/>
      <c r="B181" s="2"/>
      <c r="C181" s="6"/>
      <c r="D181" s="6"/>
      <c r="E181" s="6"/>
      <c r="I181"/>
      <c r="J181" s="7"/>
      <c r="K181"/>
    </row>
    <row r="182" spans="1:11" s="5" customFormat="1" x14ac:dyDescent="0.15">
      <c r="A182" s="1"/>
      <c r="B182" s="2"/>
      <c r="C182" s="6"/>
      <c r="D182" s="6"/>
      <c r="E182" s="6"/>
      <c r="I182"/>
      <c r="J182" s="7"/>
      <c r="K182"/>
    </row>
    <row r="183" spans="1:11" s="5" customFormat="1" x14ac:dyDescent="0.15">
      <c r="A183" s="1"/>
      <c r="B183" s="2"/>
      <c r="C183" s="6"/>
      <c r="D183" s="6"/>
      <c r="E183" s="6"/>
      <c r="I183"/>
      <c r="J183" s="7"/>
      <c r="K183"/>
    </row>
    <row r="184" spans="1:11" s="5" customFormat="1" x14ac:dyDescent="0.15">
      <c r="A184" s="1"/>
      <c r="B184" s="2"/>
      <c r="C184" s="6"/>
      <c r="D184" s="6"/>
      <c r="E184" s="6"/>
      <c r="I184"/>
      <c r="J184" s="7"/>
      <c r="K184"/>
    </row>
    <row r="185" spans="1:11" s="5" customFormat="1" x14ac:dyDescent="0.15">
      <c r="A185" s="1"/>
      <c r="B185" s="2"/>
      <c r="C185" s="6"/>
      <c r="D185" s="6"/>
      <c r="E185" s="6"/>
      <c r="I185"/>
      <c r="J185" s="7"/>
      <c r="K185"/>
    </row>
    <row r="186" spans="1:11" s="5" customFormat="1" x14ac:dyDescent="0.15">
      <c r="A186" s="1"/>
      <c r="B186" s="2"/>
      <c r="C186" s="6"/>
      <c r="D186" s="6"/>
      <c r="E186" s="6"/>
      <c r="I186"/>
      <c r="J186" s="7"/>
      <c r="K186"/>
    </row>
    <row r="187" spans="1:11" s="5" customFormat="1" x14ac:dyDescent="0.15">
      <c r="A187" s="1"/>
      <c r="B187" s="2"/>
      <c r="C187" s="6"/>
      <c r="D187" s="6"/>
      <c r="E187" s="6"/>
      <c r="I187"/>
      <c r="J187" s="7"/>
      <c r="K187"/>
    </row>
    <row r="188" spans="1:11" s="5" customFormat="1" x14ac:dyDescent="0.15">
      <c r="A188" s="1"/>
      <c r="B188" s="2"/>
      <c r="C188" s="6"/>
      <c r="D188" s="6"/>
      <c r="E188" s="6"/>
      <c r="I188"/>
      <c r="J188" s="7"/>
      <c r="K188"/>
    </row>
    <row r="189" spans="1:11" s="5" customFormat="1" x14ac:dyDescent="0.15">
      <c r="A189" s="1"/>
      <c r="B189" s="2"/>
      <c r="C189" s="6"/>
      <c r="D189" s="6"/>
      <c r="E189" s="6"/>
      <c r="I189"/>
      <c r="J189" s="7"/>
      <c r="K189"/>
    </row>
    <row r="190" spans="1:11" s="5" customFormat="1" x14ac:dyDescent="0.15">
      <c r="A190" s="1"/>
      <c r="B190" s="2"/>
      <c r="C190" s="6"/>
      <c r="D190" s="6"/>
      <c r="E190" s="6"/>
      <c r="I190"/>
      <c r="J190" s="7"/>
      <c r="K190"/>
    </row>
    <row r="191" spans="1:11" s="5" customFormat="1" x14ac:dyDescent="0.15">
      <c r="A191" s="1"/>
      <c r="B191" s="2"/>
      <c r="C191" s="6"/>
      <c r="D191" s="6"/>
      <c r="E191" s="6"/>
      <c r="I191"/>
      <c r="J191" s="7"/>
      <c r="K191"/>
    </row>
    <row r="192" spans="1:11" s="5" customFormat="1" x14ac:dyDescent="0.15">
      <c r="A192" s="1"/>
      <c r="B192" s="2"/>
      <c r="C192" s="6"/>
      <c r="D192" s="6"/>
      <c r="E192" s="6"/>
      <c r="I192"/>
      <c r="J192" s="7"/>
      <c r="K192"/>
    </row>
    <row r="193" spans="1:11" s="5" customFormat="1" x14ac:dyDescent="0.15">
      <c r="A193" s="1"/>
      <c r="B193" s="2"/>
      <c r="C193" s="6"/>
      <c r="D193" s="6"/>
      <c r="E193" s="6"/>
      <c r="I193"/>
      <c r="J193" s="7"/>
      <c r="K193"/>
    </row>
    <row r="194" spans="1:11" s="5" customFormat="1" x14ac:dyDescent="0.15">
      <c r="A194" s="1"/>
      <c r="B194" s="2"/>
      <c r="C194" s="6"/>
      <c r="D194" s="6"/>
      <c r="E194" s="6"/>
      <c r="I194"/>
      <c r="J194" s="7"/>
      <c r="K194"/>
    </row>
    <row r="195" spans="1:11" s="5" customFormat="1" x14ac:dyDescent="0.15">
      <c r="A195" s="1"/>
      <c r="B195" s="2"/>
      <c r="C195" s="6"/>
      <c r="D195" s="6"/>
      <c r="E195" s="6"/>
      <c r="I195"/>
      <c r="J195" s="7"/>
      <c r="K195"/>
    </row>
    <row r="196" spans="1:11" x14ac:dyDescent="0.15">
      <c r="C196" s="6"/>
      <c r="D196" s="6"/>
      <c r="E196" s="6"/>
      <c r="J196" s="7"/>
    </row>
    <row r="197" spans="1:11" x14ac:dyDescent="0.15">
      <c r="C197" s="6"/>
      <c r="D197" s="6"/>
      <c r="E197" s="6"/>
      <c r="J197" s="7"/>
    </row>
    <row r="198" spans="1:11" x14ac:dyDescent="0.15">
      <c r="C198" s="6"/>
      <c r="D198" s="6"/>
      <c r="E198" s="6"/>
      <c r="J198" s="7"/>
    </row>
    <row r="199" spans="1:11" x14ac:dyDescent="0.15">
      <c r="C199" s="6"/>
      <c r="D199" s="6"/>
      <c r="E199" s="6"/>
      <c r="J199" s="7"/>
    </row>
    <row r="200" spans="1:11" x14ac:dyDescent="0.15">
      <c r="C200" s="6"/>
      <c r="D200" s="6"/>
      <c r="E200" s="6"/>
      <c r="J200" s="7"/>
    </row>
    <row r="201" spans="1:11" x14ac:dyDescent="0.15">
      <c r="C201" s="6"/>
      <c r="D201" s="6"/>
      <c r="E201" s="6"/>
      <c r="J201" s="7"/>
    </row>
    <row r="202" spans="1:11" x14ac:dyDescent="0.15">
      <c r="C202" s="6"/>
      <c r="D202" s="6"/>
      <c r="E202" s="6"/>
      <c r="J202" s="7"/>
    </row>
    <row r="203" spans="1:11" x14ac:dyDescent="0.15">
      <c r="C203" s="6"/>
      <c r="D203" s="6"/>
      <c r="E203" s="6"/>
      <c r="J203" s="7"/>
    </row>
    <row r="204" spans="1:11" x14ac:dyDescent="0.15">
      <c r="C204" s="6"/>
      <c r="D204" s="6"/>
      <c r="E204" s="6"/>
      <c r="J204" s="7"/>
    </row>
    <row r="205" spans="1:11" x14ac:dyDescent="0.15">
      <c r="C205" s="6"/>
      <c r="D205" s="6"/>
      <c r="E205" s="6"/>
      <c r="J205" s="7"/>
    </row>
    <row r="206" spans="1:11" x14ac:dyDescent="0.15">
      <c r="C206" s="6"/>
      <c r="D206" s="6"/>
      <c r="E206" s="6"/>
      <c r="J206" s="7"/>
    </row>
    <row r="207" spans="1:11" x14ac:dyDescent="0.15">
      <c r="C207" s="6"/>
      <c r="D207" s="6"/>
      <c r="E207" s="6"/>
      <c r="J207" s="7"/>
    </row>
    <row r="208" spans="1:11"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row r="904" spans="3:10" x14ac:dyDescent="0.15">
      <c r="C904" s="6"/>
      <c r="D904" s="6"/>
      <c r="E904" s="6"/>
      <c r="J904" s="7"/>
    </row>
    <row r="905" spans="3:10" x14ac:dyDescent="0.15">
      <c r="C905" s="6"/>
      <c r="D905" s="6"/>
      <c r="E905" s="6"/>
      <c r="J905" s="7"/>
    </row>
    <row r="906" spans="3:10" x14ac:dyDescent="0.15">
      <c r="C906" s="6"/>
      <c r="D906" s="6"/>
      <c r="E906" s="6"/>
      <c r="J906" s="7"/>
    </row>
    <row r="907" spans="3:10" x14ac:dyDescent="0.15">
      <c r="C907" s="6"/>
      <c r="D907" s="6"/>
      <c r="E907" s="6"/>
      <c r="J907" s="7"/>
    </row>
    <row r="908" spans="3:10" x14ac:dyDescent="0.15">
      <c r="C908" s="6"/>
      <c r="D908" s="6"/>
      <c r="E908" s="6"/>
      <c r="J908" s="7"/>
    </row>
    <row r="909" spans="3:10" x14ac:dyDescent="0.15">
      <c r="C909" s="6"/>
      <c r="D909" s="6"/>
      <c r="E909" s="6"/>
      <c r="J909" s="7"/>
    </row>
    <row r="910" spans="3:10" x14ac:dyDescent="0.15">
      <c r="C910" s="6"/>
      <c r="D910" s="6"/>
      <c r="E910" s="6"/>
      <c r="J910" s="7"/>
    </row>
    <row r="911" spans="3:10" x14ac:dyDescent="0.15">
      <c r="C911" s="6"/>
      <c r="D911" s="6"/>
      <c r="E911" s="6"/>
      <c r="J911" s="7"/>
    </row>
    <row r="912" spans="3:10" x14ac:dyDescent="0.15">
      <c r="C912" s="6"/>
      <c r="D912" s="6"/>
      <c r="E912" s="6"/>
      <c r="J912" s="7"/>
    </row>
    <row r="913" spans="3:10" x14ac:dyDescent="0.15">
      <c r="C913" s="6"/>
      <c r="D913" s="6"/>
      <c r="E913" s="6"/>
      <c r="J913" s="7"/>
    </row>
    <row r="914" spans="3:10" x14ac:dyDescent="0.15">
      <c r="C914" s="6"/>
      <c r="D914" s="6"/>
      <c r="E914" s="6"/>
      <c r="J914" s="7"/>
    </row>
    <row r="915" spans="3:10" x14ac:dyDescent="0.15">
      <c r="C915" s="6"/>
      <c r="D915" s="6"/>
      <c r="E915" s="6"/>
      <c r="J915" s="7"/>
    </row>
    <row r="916" spans="3:10" x14ac:dyDescent="0.15">
      <c r="C916" s="6"/>
      <c r="D916" s="6"/>
      <c r="E916" s="6"/>
      <c r="J916" s="7"/>
    </row>
    <row r="917" spans="3:10" x14ac:dyDescent="0.15">
      <c r="C917" s="6"/>
      <c r="D917" s="6"/>
      <c r="E917" s="6"/>
      <c r="J917" s="7"/>
    </row>
    <row r="918" spans="3:10" x14ac:dyDescent="0.15">
      <c r="C918" s="6"/>
      <c r="D918" s="6"/>
      <c r="E918" s="6"/>
      <c r="J918" s="7"/>
    </row>
    <row r="919" spans="3:10" x14ac:dyDescent="0.15">
      <c r="C919" s="6"/>
      <c r="D919" s="6"/>
      <c r="E919" s="6"/>
      <c r="J919" s="7"/>
    </row>
    <row r="920" spans="3:10" x14ac:dyDescent="0.15">
      <c r="C920" s="6"/>
      <c r="D920" s="6"/>
      <c r="E920" s="6"/>
      <c r="J920" s="7"/>
    </row>
    <row r="921" spans="3:10" x14ac:dyDescent="0.15">
      <c r="C921" s="6"/>
      <c r="D921" s="6"/>
      <c r="E921" s="6"/>
      <c r="J921" s="7"/>
    </row>
    <row r="922" spans="3:10" x14ac:dyDescent="0.15">
      <c r="C922" s="6"/>
      <c r="D922" s="6"/>
      <c r="E922" s="6"/>
      <c r="J922" s="7"/>
    </row>
    <row r="923" spans="3:10" x14ac:dyDescent="0.15">
      <c r="C923" s="6"/>
      <c r="D923" s="6"/>
      <c r="E923" s="6"/>
      <c r="J923" s="7"/>
    </row>
    <row r="924" spans="3:10" x14ac:dyDescent="0.15">
      <c r="C924" s="6"/>
      <c r="D924" s="6"/>
      <c r="E924" s="6"/>
      <c r="J924" s="7"/>
    </row>
    <row r="925" spans="3:10" x14ac:dyDescent="0.15">
      <c r="C925" s="6"/>
      <c r="D925" s="6"/>
      <c r="E925" s="6"/>
      <c r="J925" s="7"/>
    </row>
    <row r="926" spans="3:10" x14ac:dyDescent="0.15">
      <c r="C926" s="6"/>
      <c r="D926" s="6"/>
      <c r="E926" s="6"/>
      <c r="J926" s="7"/>
    </row>
    <row r="927" spans="3:10" x14ac:dyDescent="0.15">
      <c r="C927" s="6"/>
      <c r="D927" s="6"/>
      <c r="E927" s="6"/>
      <c r="J927" s="7"/>
    </row>
    <row r="928" spans="3:10" x14ac:dyDescent="0.15">
      <c r="C928" s="6"/>
      <c r="D928" s="6"/>
      <c r="E928" s="6"/>
      <c r="J928" s="7"/>
    </row>
    <row r="929" spans="3:10" x14ac:dyDescent="0.15">
      <c r="C929" s="6"/>
      <c r="D929" s="6"/>
      <c r="E929" s="6"/>
      <c r="J929" s="7"/>
    </row>
    <row r="930" spans="3:10" x14ac:dyDescent="0.15">
      <c r="C930" s="6"/>
      <c r="D930" s="6"/>
      <c r="E930" s="6"/>
      <c r="J930" s="7"/>
    </row>
    <row r="931" spans="3:10" x14ac:dyDescent="0.15">
      <c r="C931" s="6"/>
      <c r="D931" s="6"/>
      <c r="E931" s="6"/>
      <c r="J931" s="7"/>
    </row>
    <row r="932" spans="3:10" x14ac:dyDescent="0.15">
      <c r="C932" s="6"/>
      <c r="D932" s="6"/>
      <c r="E932" s="6"/>
      <c r="J932" s="7"/>
    </row>
    <row r="933" spans="3:10" x14ac:dyDescent="0.15">
      <c r="C933" s="6"/>
      <c r="D933" s="6"/>
      <c r="E933" s="6"/>
      <c r="J933" s="7"/>
    </row>
    <row r="934" spans="3:10" x14ac:dyDescent="0.15">
      <c r="C934" s="6"/>
      <c r="D934" s="6"/>
      <c r="E934" s="6"/>
      <c r="J934" s="7"/>
    </row>
    <row r="935" spans="3:10" x14ac:dyDescent="0.15">
      <c r="C935" s="6"/>
      <c r="D935" s="6"/>
      <c r="E935" s="6"/>
      <c r="J935" s="7"/>
    </row>
    <row r="936" spans="3:10" x14ac:dyDescent="0.15">
      <c r="C936" s="6"/>
      <c r="D936" s="6"/>
      <c r="E936" s="6"/>
      <c r="J936" s="7"/>
    </row>
    <row r="937" spans="3:10" x14ac:dyDescent="0.15">
      <c r="C937" s="6"/>
      <c r="D937" s="6"/>
      <c r="E937" s="6"/>
      <c r="J937" s="7"/>
    </row>
    <row r="938" spans="3:10" x14ac:dyDescent="0.15">
      <c r="C938" s="6"/>
      <c r="D938" s="6"/>
      <c r="E938" s="6"/>
      <c r="J938" s="7"/>
    </row>
    <row r="939" spans="3:10" x14ac:dyDescent="0.15">
      <c r="C939" s="6"/>
      <c r="D939" s="6"/>
      <c r="E939" s="6"/>
      <c r="J939" s="7"/>
    </row>
    <row r="940" spans="3:10" x14ac:dyDescent="0.15">
      <c r="C940" s="6"/>
      <c r="D940" s="6"/>
      <c r="E940" s="6"/>
      <c r="J940" s="7"/>
    </row>
    <row r="941" spans="3:10" x14ac:dyDescent="0.15">
      <c r="C941" s="6"/>
      <c r="D941" s="6"/>
      <c r="E941" s="6"/>
      <c r="J941" s="7"/>
    </row>
    <row r="942" spans="3:10" x14ac:dyDescent="0.15">
      <c r="C942" s="6"/>
      <c r="D942" s="6"/>
      <c r="E942" s="6"/>
      <c r="J942" s="7"/>
    </row>
    <row r="943" spans="3:10" x14ac:dyDescent="0.15">
      <c r="C943" s="6"/>
      <c r="D943" s="6"/>
      <c r="E943" s="6"/>
      <c r="J943" s="7"/>
    </row>
    <row r="944" spans="3:10" x14ac:dyDescent="0.15">
      <c r="C944" s="6"/>
      <c r="D944" s="6"/>
      <c r="E944" s="6"/>
      <c r="J944" s="7"/>
    </row>
    <row r="945" spans="3:10" x14ac:dyDescent="0.15">
      <c r="C945" s="6"/>
      <c r="D945" s="6"/>
      <c r="E945" s="6"/>
      <c r="J945" s="7"/>
    </row>
    <row r="946" spans="3:10" x14ac:dyDescent="0.15">
      <c r="C946" s="6"/>
      <c r="D946" s="6"/>
      <c r="E946" s="6"/>
      <c r="J946" s="7"/>
    </row>
    <row r="947" spans="3:10" x14ac:dyDescent="0.15">
      <c r="C947" s="6"/>
      <c r="D947" s="6"/>
      <c r="E947" s="6"/>
      <c r="J947" s="7"/>
    </row>
    <row r="948" spans="3:10" x14ac:dyDescent="0.15">
      <c r="C948" s="6"/>
      <c r="D948" s="6"/>
      <c r="E948" s="6"/>
      <c r="J948" s="7"/>
    </row>
    <row r="949" spans="3:10" x14ac:dyDescent="0.15">
      <c r="C949" s="6"/>
      <c r="D949" s="6"/>
      <c r="E949" s="6"/>
      <c r="J949" s="7"/>
    </row>
    <row r="950" spans="3:10" x14ac:dyDescent="0.15">
      <c r="C950" s="6"/>
      <c r="D950" s="6"/>
      <c r="E950" s="6"/>
      <c r="J950" s="7"/>
    </row>
    <row r="951" spans="3:10" x14ac:dyDescent="0.15">
      <c r="C951" s="6"/>
      <c r="D951" s="6"/>
      <c r="E951" s="6"/>
      <c r="J951" s="7"/>
    </row>
    <row r="952" spans="3:10" x14ac:dyDescent="0.15">
      <c r="C952" s="6"/>
      <c r="D952" s="6"/>
      <c r="E952" s="6"/>
      <c r="J952" s="7"/>
    </row>
    <row r="953" spans="3:10" x14ac:dyDescent="0.15">
      <c r="C953" s="6"/>
      <c r="D953" s="6"/>
      <c r="E953" s="6"/>
      <c r="J953" s="7"/>
    </row>
    <row r="954" spans="3:10" x14ac:dyDescent="0.15">
      <c r="C954" s="6"/>
      <c r="D954" s="6"/>
      <c r="E954" s="6"/>
      <c r="J954" s="7"/>
    </row>
    <row r="955" spans="3:10" x14ac:dyDescent="0.15">
      <c r="C955" s="6"/>
      <c r="D955" s="6"/>
      <c r="E955" s="6"/>
      <c r="J955" s="7"/>
    </row>
    <row r="956" spans="3:10" x14ac:dyDescent="0.15">
      <c r="C956" s="6"/>
      <c r="D956" s="6"/>
      <c r="E956" s="6"/>
      <c r="J956" s="7"/>
    </row>
    <row r="957" spans="3:10" x14ac:dyDescent="0.15">
      <c r="C957" s="6"/>
      <c r="D957" s="6"/>
      <c r="E957" s="6"/>
      <c r="J957" s="7"/>
    </row>
    <row r="958" spans="3:10" x14ac:dyDescent="0.15">
      <c r="C958" s="6"/>
      <c r="D958" s="6"/>
      <c r="E958" s="6"/>
      <c r="J958" s="7"/>
    </row>
    <row r="959" spans="3:10" x14ac:dyDescent="0.15">
      <c r="C959" s="6"/>
      <c r="D959" s="6"/>
      <c r="E959" s="6"/>
      <c r="J959" s="7"/>
    </row>
    <row r="960" spans="3:10" x14ac:dyDescent="0.15">
      <c r="C960" s="6"/>
      <c r="D960" s="6"/>
      <c r="E960" s="6"/>
      <c r="J960" s="7"/>
    </row>
    <row r="961" spans="3:10" x14ac:dyDescent="0.15">
      <c r="C961" s="6"/>
      <c r="D961" s="6"/>
      <c r="E961" s="6"/>
      <c r="J961" s="7"/>
    </row>
    <row r="962" spans="3:10" x14ac:dyDescent="0.15">
      <c r="C962" s="6"/>
      <c r="D962" s="6"/>
      <c r="E962" s="6"/>
      <c r="J962" s="7"/>
    </row>
    <row r="963" spans="3:10" x14ac:dyDescent="0.15">
      <c r="C963" s="6"/>
      <c r="D963" s="6"/>
      <c r="E963" s="6"/>
      <c r="J963" s="7"/>
    </row>
    <row r="964" spans="3:10" x14ac:dyDescent="0.15">
      <c r="C964" s="6"/>
      <c r="D964" s="6"/>
      <c r="E964" s="6"/>
      <c r="J964" s="7"/>
    </row>
    <row r="965" spans="3:10" x14ac:dyDescent="0.15">
      <c r="C965" s="6"/>
      <c r="D965" s="6"/>
      <c r="E965" s="6"/>
      <c r="J965" s="7"/>
    </row>
    <row r="966" spans="3:10" x14ac:dyDescent="0.15">
      <c r="C966" s="6"/>
      <c r="D966" s="6"/>
      <c r="E966" s="6"/>
      <c r="J966" s="7"/>
    </row>
    <row r="967" spans="3:10" x14ac:dyDescent="0.15">
      <c r="C967" s="6"/>
      <c r="D967" s="6"/>
      <c r="E967" s="6"/>
      <c r="J967" s="7"/>
    </row>
    <row r="968" spans="3:10" x14ac:dyDescent="0.15">
      <c r="C968" s="6"/>
      <c r="D968" s="6"/>
      <c r="E968" s="6"/>
      <c r="J968" s="7"/>
    </row>
    <row r="969" spans="3:10" x14ac:dyDescent="0.15">
      <c r="C969" s="6"/>
      <c r="D969" s="6"/>
      <c r="E969" s="6"/>
      <c r="J969" s="7"/>
    </row>
    <row r="970" spans="3:10" x14ac:dyDescent="0.15">
      <c r="C970" s="6"/>
      <c r="D970" s="6"/>
      <c r="E970" s="6"/>
      <c r="J970" s="7"/>
    </row>
    <row r="971" spans="3:10" x14ac:dyDescent="0.15">
      <c r="C971" s="6"/>
      <c r="D971" s="6"/>
      <c r="E971" s="6"/>
      <c r="J971" s="7"/>
    </row>
    <row r="972" spans="3:10" x14ac:dyDescent="0.15">
      <c r="C972" s="6"/>
      <c r="D972" s="6"/>
      <c r="E972" s="6"/>
      <c r="J972" s="7"/>
    </row>
    <row r="973" spans="3:10" x14ac:dyDescent="0.15">
      <c r="C973" s="6"/>
      <c r="D973" s="6"/>
      <c r="E973" s="6"/>
      <c r="J973" s="7"/>
    </row>
    <row r="974" spans="3:10" x14ac:dyDescent="0.15">
      <c r="C974" s="6"/>
      <c r="D974" s="6"/>
      <c r="E974" s="6"/>
      <c r="J974" s="7"/>
    </row>
    <row r="975" spans="3:10" x14ac:dyDescent="0.15">
      <c r="C975" s="6"/>
      <c r="D975" s="6"/>
      <c r="E975" s="6"/>
      <c r="J975" s="7"/>
    </row>
    <row r="976" spans="3:10" x14ac:dyDescent="0.15">
      <c r="C976" s="6"/>
      <c r="D976" s="6"/>
      <c r="E976" s="6"/>
      <c r="J976" s="7"/>
    </row>
    <row r="977" spans="3:10" x14ac:dyDescent="0.15">
      <c r="C977" s="6"/>
      <c r="D977" s="6"/>
      <c r="E977" s="6"/>
      <c r="J977" s="7"/>
    </row>
    <row r="978" spans="3:10" x14ac:dyDescent="0.15">
      <c r="C978" s="6"/>
      <c r="D978" s="6"/>
      <c r="E978" s="6"/>
      <c r="J978" s="7"/>
    </row>
    <row r="979" spans="3:10" x14ac:dyDescent="0.15">
      <c r="C979" s="6"/>
      <c r="D979" s="6"/>
      <c r="E979" s="6"/>
      <c r="J979" s="7"/>
    </row>
    <row r="980" spans="3:10" x14ac:dyDescent="0.15">
      <c r="C980" s="6"/>
      <c r="D980" s="6"/>
      <c r="E980" s="6"/>
      <c r="J980" s="7"/>
    </row>
    <row r="981" spans="3:10" x14ac:dyDescent="0.15">
      <c r="C981" s="6"/>
      <c r="D981" s="6"/>
      <c r="E981" s="6"/>
      <c r="J981" s="7"/>
    </row>
    <row r="982" spans="3:10" x14ac:dyDescent="0.15">
      <c r="C982" s="6"/>
      <c r="D982" s="6"/>
      <c r="E982" s="6"/>
      <c r="J982" s="7"/>
    </row>
  </sheetData>
  <mergeCells count="2">
    <mergeCell ref="A2:L2"/>
    <mergeCell ref="A165:L165"/>
  </mergeCells>
  <phoneticPr fontId="32" type="noConversion"/>
  <printOptions horizontalCentered="1"/>
  <pageMargins left="0" right="0" top="0.196527777777778" bottom="1.1812499999999999" header="0.51180555555555496" footer="0"/>
  <pageSetup paperSize="9" firstPageNumber="0" orientation="portrait" horizontalDpi="300" verticalDpi="3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33"/>
  <sheetViews>
    <sheetView workbookViewId="0">
      <pane ySplit="3" topLeftCell="A4" activePane="bottomLeft" state="frozen"/>
      <selection pane="bottomLeft" activeCell="A2" sqref="A2:L2"/>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334</v>
      </c>
      <c r="B2" s="236"/>
      <c r="C2" s="236"/>
      <c r="D2" s="236"/>
      <c r="E2" s="236"/>
      <c r="F2" s="236"/>
      <c r="G2" s="236"/>
      <c r="H2" s="236"/>
      <c r="I2" s="236"/>
      <c r="J2" s="236"/>
      <c r="K2" s="236"/>
      <c r="L2" s="236"/>
    </row>
    <row r="3" spans="1:14" ht="40.5" customHeight="1" x14ac:dyDescent="0.15">
      <c r="A3" s="59" t="s">
        <v>1</v>
      </c>
      <c r="B3" s="9" t="s">
        <v>2</v>
      </c>
      <c r="C3" s="9" t="s">
        <v>3</v>
      </c>
      <c r="D3" s="9" t="s">
        <v>4</v>
      </c>
      <c r="E3" s="9" t="s">
        <v>5</v>
      </c>
      <c r="F3" s="10"/>
      <c r="G3" s="10"/>
      <c r="H3" s="10"/>
      <c r="I3" s="11"/>
      <c r="J3" s="9" t="s">
        <v>6</v>
      </c>
      <c r="K3" s="9" t="s">
        <v>7</v>
      </c>
      <c r="L3" s="12" t="s">
        <v>8</v>
      </c>
      <c r="N3" s="60" t="s">
        <v>282</v>
      </c>
    </row>
    <row r="4" spans="1:14" ht="40.5" customHeight="1" x14ac:dyDescent="0.15">
      <c r="A4" s="59" t="s">
        <v>283</v>
      </c>
      <c r="B4" s="14" t="s">
        <v>9</v>
      </c>
      <c r="C4" s="61">
        <f t="shared" ref="C4:I4" si="0">SUM(C6,C8,C10,C12,C14)</f>
        <v>2045000</v>
      </c>
      <c r="D4" s="61">
        <f t="shared" si="0"/>
        <v>1393480</v>
      </c>
      <c r="E4" s="61">
        <f t="shared" si="0"/>
        <v>651520</v>
      </c>
      <c r="F4" s="62">
        <f t="shared" si="0"/>
        <v>0</v>
      </c>
      <c r="G4" s="62">
        <f t="shared" si="0"/>
        <v>0</v>
      </c>
      <c r="H4" s="62">
        <f t="shared" si="0"/>
        <v>0</v>
      </c>
      <c r="I4" s="62">
        <f t="shared" si="0"/>
        <v>0</v>
      </c>
      <c r="J4" s="9" t="s">
        <v>10</v>
      </c>
      <c r="K4" s="9" t="s">
        <v>284</v>
      </c>
      <c r="L4" s="12"/>
      <c r="N4" s="63">
        <v>651520</v>
      </c>
    </row>
    <row r="5" spans="1:14" ht="28.5" customHeight="1" x14ac:dyDescent="0.15">
      <c r="A5" s="20">
        <v>3200</v>
      </c>
      <c r="B5" s="21" t="s">
        <v>12</v>
      </c>
      <c r="C5" s="22"/>
      <c r="D5" s="22"/>
      <c r="E5" s="22"/>
      <c r="F5" s="22"/>
      <c r="G5" s="22"/>
      <c r="H5" s="22"/>
      <c r="I5" s="22"/>
      <c r="J5" s="22"/>
      <c r="K5" s="22"/>
      <c r="L5" s="23"/>
    </row>
    <row r="6" spans="1:14" s="18" customFormat="1" ht="37.5" customHeight="1" x14ac:dyDescent="0.15">
      <c r="A6" s="64" t="s">
        <v>13</v>
      </c>
      <c r="B6" s="25" t="s">
        <v>14</v>
      </c>
      <c r="C6" s="3">
        <f>C7</f>
        <v>1070000</v>
      </c>
      <c r="D6" s="3">
        <f>D7</f>
        <v>490000</v>
      </c>
      <c r="E6" s="3">
        <f>E7</f>
        <v>580000</v>
      </c>
      <c r="F6" s="26"/>
      <c r="G6" s="26"/>
      <c r="H6" s="26"/>
      <c r="I6" s="26"/>
      <c r="J6" s="4" t="s">
        <v>15</v>
      </c>
      <c r="K6" s="27" t="s">
        <v>16</v>
      </c>
      <c r="L6" s="28" t="s">
        <v>17</v>
      </c>
    </row>
    <row r="7" spans="1:14" s="18" customFormat="1" ht="37.5" customHeight="1" x14ac:dyDescent="0.15">
      <c r="A7" s="64" t="s">
        <v>13</v>
      </c>
      <c r="B7" s="30" t="s">
        <v>18</v>
      </c>
      <c r="C7" s="31">
        <v>1070000</v>
      </c>
      <c r="D7" s="31">
        <v>490000</v>
      </c>
      <c r="E7" s="31">
        <f>C7-D7</f>
        <v>580000</v>
      </c>
      <c r="F7" s="26"/>
      <c r="G7" s="26"/>
      <c r="H7" s="26"/>
      <c r="I7" s="26"/>
      <c r="J7" s="32" t="s">
        <v>15</v>
      </c>
      <c r="K7" s="27" t="s">
        <v>16</v>
      </c>
      <c r="L7" s="28" t="s">
        <v>17</v>
      </c>
    </row>
    <row r="8" spans="1:14" s="18" customFormat="1" ht="37.5" customHeight="1" x14ac:dyDescent="0.15">
      <c r="A8" s="64" t="s">
        <v>21</v>
      </c>
      <c r="B8" s="25" t="s">
        <v>22</v>
      </c>
      <c r="C8" s="3">
        <f>C9</f>
        <v>900000</v>
      </c>
      <c r="D8" s="3">
        <f>D9</f>
        <v>900000</v>
      </c>
      <c r="E8" s="3">
        <f>E9</f>
        <v>0</v>
      </c>
      <c r="F8" s="3"/>
      <c r="G8" s="33"/>
      <c r="H8" s="30"/>
      <c r="I8" s="34"/>
      <c r="J8" s="4" t="s">
        <v>23</v>
      </c>
      <c r="K8" s="27" t="s">
        <v>24</v>
      </c>
      <c r="L8" s="28" t="s">
        <v>25</v>
      </c>
    </row>
    <row r="9" spans="1:14" s="18" customFormat="1" ht="37.5" customHeight="1" x14ac:dyDescent="0.15">
      <c r="A9" s="64" t="s">
        <v>21</v>
      </c>
      <c r="B9" s="30" t="s">
        <v>18</v>
      </c>
      <c r="C9" s="31">
        <v>900000</v>
      </c>
      <c r="D9" s="31">
        <v>900000</v>
      </c>
      <c r="E9" s="31">
        <v>0</v>
      </c>
      <c r="F9" s="3"/>
      <c r="G9" s="33"/>
      <c r="H9" s="30"/>
      <c r="I9" s="34"/>
      <c r="J9" s="32" t="s">
        <v>23</v>
      </c>
      <c r="K9" s="27" t="s">
        <v>24</v>
      </c>
      <c r="L9" s="28" t="s">
        <v>25</v>
      </c>
    </row>
    <row r="10" spans="1:14" s="18" customFormat="1" ht="37.5" customHeight="1" x14ac:dyDescent="0.15">
      <c r="A10" s="64" t="s">
        <v>26</v>
      </c>
      <c r="B10" s="25" t="s">
        <v>27</v>
      </c>
      <c r="C10" s="3">
        <f>C11</f>
        <v>20000</v>
      </c>
      <c r="D10" s="3">
        <f>D11</f>
        <v>0</v>
      </c>
      <c r="E10" s="3">
        <f>E11</f>
        <v>20000</v>
      </c>
      <c r="F10" s="3"/>
      <c r="G10" s="33"/>
      <c r="H10" s="30"/>
      <c r="I10" s="34"/>
      <c r="J10" s="4" t="s">
        <v>28</v>
      </c>
      <c r="K10" s="35" t="s">
        <v>29</v>
      </c>
      <c r="L10" s="28" t="s">
        <v>30</v>
      </c>
    </row>
    <row r="11" spans="1:14" s="18" customFormat="1" ht="37.5" customHeight="1" x14ac:dyDescent="0.15">
      <c r="A11" s="64" t="s">
        <v>26</v>
      </c>
      <c r="B11" s="30" t="s">
        <v>18</v>
      </c>
      <c r="C11" s="31">
        <v>20000</v>
      </c>
      <c r="D11" s="31">
        <v>0</v>
      </c>
      <c r="E11" s="31">
        <f>C11-D11</f>
        <v>20000</v>
      </c>
      <c r="F11" s="3"/>
      <c r="G11" s="33"/>
      <c r="H11" s="30"/>
      <c r="I11" s="34"/>
      <c r="J11" s="32" t="s">
        <v>28</v>
      </c>
      <c r="K11" s="35" t="s">
        <v>29</v>
      </c>
      <c r="L11" s="28" t="s">
        <v>30</v>
      </c>
    </row>
    <row r="12" spans="1:14" s="18" customFormat="1" ht="37.5" customHeight="1" x14ac:dyDescent="0.15">
      <c r="A12" s="64" t="s">
        <v>31</v>
      </c>
      <c r="B12" s="25" t="s">
        <v>32</v>
      </c>
      <c r="C12" s="3">
        <f>C13</f>
        <v>5000</v>
      </c>
      <c r="D12" s="3">
        <f>D13</f>
        <v>3480</v>
      </c>
      <c r="E12" s="3">
        <f>E13</f>
        <v>1520</v>
      </c>
      <c r="F12" s="3"/>
      <c r="G12" s="33"/>
      <c r="H12" s="30"/>
      <c r="I12" s="34"/>
      <c r="J12" s="4" t="s">
        <v>33</v>
      </c>
      <c r="K12" s="27" t="s">
        <v>34</v>
      </c>
      <c r="L12" s="28" t="s">
        <v>35</v>
      </c>
    </row>
    <row r="13" spans="1:14" s="18" customFormat="1" ht="37.5" customHeight="1" x14ac:dyDescent="0.15">
      <c r="A13" s="64" t="s">
        <v>31</v>
      </c>
      <c r="B13" s="30" t="s">
        <v>18</v>
      </c>
      <c r="C13" s="31">
        <v>5000</v>
      </c>
      <c r="D13" s="31">
        <v>3480</v>
      </c>
      <c r="E13" s="31">
        <f>C13-D13</f>
        <v>1520</v>
      </c>
      <c r="F13" s="3"/>
      <c r="G13" s="33"/>
      <c r="H13" s="30"/>
      <c r="I13" s="34"/>
      <c r="J13" s="32" t="s">
        <v>33</v>
      </c>
      <c r="K13" s="27" t="s">
        <v>34</v>
      </c>
      <c r="L13" s="28" t="s">
        <v>35</v>
      </c>
    </row>
    <row r="14" spans="1:14" s="18" customFormat="1" ht="37.5" customHeight="1" x14ac:dyDescent="0.15">
      <c r="A14" s="64" t="s">
        <v>36</v>
      </c>
      <c r="B14" s="25" t="s">
        <v>37</v>
      </c>
      <c r="C14" s="3">
        <f>C15</f>
        <v>50000</v>
      </c>
      <c r="D14" s="3">
        <f>D15</f>
        <v>0</v>
      </c>
      <c r="E14" s="3">
        <f>E15</f>
        <v>50000</v>
      </c>
      <c r="F14" s="3"/>
      <c r="G14" s="33"/>
      <c r="H14" s="30"/>
      <c r="I14" s="34"/>
      <c r="J14" s="4" t="s">
        <v>38</v>
      </c>
      <c r="K14" s="27" t="s">
        <v>39</v>
      </c>
      <c r="L14" s="28" t="s">
        <v>40</v>
      </c>
    </row>
    <row r="15" spans="1:14" s="18" customFormat="1" ht="37.5" customHeight="1" x14ac:dyDescent="0.15">
      <c r="A15" s="64" t="s">
        <v>36</v>
      </c>
      <c r="B15" s="30" t="s">
        <v>18</v>
      </c>
      <c r="C15" s="31">
        <v>50000</v>
      </c>
      <c r="D15" s="31">
        <v>0</v>
      </c>
      <c r="E15" s="31">
        <f>C15-D15</f>
        <v>50000</v>
      </c>
      <c r="F15" s="3"/>
      <c r="G15" s="33"/>
      <c r="H15" s="30"/>
      <c r="I15" s="34"/>
      <c r="J15" s="32" t="s">
        <v>38</v>
      </c>
      <c r="K15" s="27" t="s">
        <v>39</v>
      </c>
      <c r="L15" s="28" t="s">
        <v>40</v>
      </c>
    </row>
    <row r="16" spans="1:14" ht="84.75" customHeight="1" x14ac:dyDescent="0.15">
      <c r="A16" s="238" t="s">
        <v>285</v>
      </c>
      <c r="B16" s="238"/>
      <c r="C16" s="238"/>
      <c r="D16" s="238"/>
      <c r="E16" s="238"/>
      <c r="F16" s="238"/>
      <c r="G16" s="238"/>
      <c r="H16" s="238"/>
      <c r="I16" s="238"/>
      <c r="J16" s="238"/>
      <c r="K16" s="238"/>
      <c r="L16" s="238"/>
    </row>
    <row r="17" spans="1:11" ht="21.95" customHeight="1" x14ac:dyDescent="0.15">
      <c r="C17" s="6"/>
      <c r="D17" s="6"/>
      <c r="E17" s="6"/>
      <c r="J17" s="7"/>
    </row>
    <row r="18" spans="1:11" ht="21.95" customHeight="1" x14ac:dyDescent="0.15">
      <c r="C18" s="6"/>
      <c r="D18" s="6"/>
      <c r="E18" s="6"/>
      <c r="F18" s="57"/>
      <c r="J18" s="7"/>
    </row>
    <row r="19" spans="1:11" ht="21.95" customHeight="1" x14ac:dyDescent="0.15">
      <c r="C19" s="6"/>
      <c r="D19" s="6"/>
      <c r="E19" s="6"/>
      <c r="J19" s="7"/>
    </row>
    <row r="20" spans="1:11" ht="21.95" customHeight="1" x14ac:dyDescent="0.15">
      <c r="C20" s="6"/>
      <c r="D20" s="6"/>
      <c r="E20" s="6"/>
      <c r="J20" s="7"/>
    </row>
    <row r="21" spans="1:11" ht="18" customHeight="1" x14ac:dyDescent="0.15">
      <c r="C21" s="6"/>
      <c r="D21" s="6"/>
      <c r="E21" s="6"/>
      <c r="J21" s="7"/>
    </row>
    <row r="22" spans="1:11" ht="18" customHeight="1" x14ac:dyDescent="0.15">
      <c r="C22" s="6"/>
      <c r="D22" s="6"/>
      <c r="E22" s="6"/>
      <c r="J22" s="7"/>
    </row>
    <row r="23" spans="1:11" ht="18" customHeight="1" x14ac:dyDescent="0.15">
      <c r="C23" s="6"/>
      <c r="D23" s="6"/>
      <c r="E23" s="6"/>
      <c r="J23" s="7"/>
    </row>
    <row r="24" spans="1:11" x14ac:dyDescent="0.15">
      <c r="C24" s="6"/>
      <c r="D24" s="6"/>
      <c r="E24" s="6"/>
      <c r="J24" s="7"/>
    </row>
    <row r="25" spans="1:11" x14ac:dyDescent="0.15">
      <c r="C25" s="6"/>
      <c r="D25" s="6"/>
      <c r="E25" s="6"/>
      <c r="J25" s="7"/>
    </row>
    <row r="26" spans="1:11" x14ac:dyDescent="0.15">
      <c r="C26" s="6"/>
      <c r="D26" s="6"/>
      <c r="E26" s="6"/>
      <c r="J26" s="7"/>
    </row>
    <row r="27" spans="1:11" x14ac:dyDescent="0.15">
      <c r="C27" s="6"/>
      <c r="D27" s="6"/>
      <c r="E27" s="6"/>
      <c r="J27" s="7"/>
    </row>
    <row r="28" spans="1:11" x14ac:dyDescent="0.15">
      <c r="C28" s="6"/>
      <c r="D28" s="6"/>
      <c r="E28" s="6"/>
      <c r="J28" s="7"/>
    </row>
    <row r="29" spans="1:11" x14ac:dyDescent="0.15">
      <c r="C29" s="6"/>
      <c r="D29" s="6"/>
      <c r="E29" s="6"/>
      <c r="J29" s="7"/>
    </row>
    <row r="30" spans="1:11" s="5" customFormat="1" x14ac:dyDescent="0.15">
      <c r="A30" s="58"/>
      <c r="B30" s="2"/>
      <c r="C30" s="6"/>
      <c r="D30" s="6"/>
      <c r="E30" s="6"/>
      <c r="I30"/>
      <c r="J30" s="7"/>
      <c r="K30"/>
    </row>
    <row r="31" spans="1:11" s="5" customFormat="1" x14ac:dyDescent="0.15">
      <c r="A31" s="58"/>
      <c r="B31" s="2"/>
      <c r="C31" s="6"/>
      <c r="D31" s="6"/>
      <c r="E31" s="6"/>
      <c r="I31"/>
      <c r="J31" s="7"/>
      <c r="K31"/>
    </row>
    <row r="32" spans="1:11" s="5" customFormat="1" x14ac:dyDescent="0.15">
      <c r="A32" s="58"/>
      <c r="B32" s="2"/>
      <c r="C32" s="6"/>
      <c r="D32" s="6"/>
      <c r="E32" s="6"/>
      <c r="I32"/>
      <c r="J32" s="7"/>
      <c r="K32"/>
    </row>
    <row r="33" spans="1:11" s="5" customFormat="1" x14ac:dyDescent="0.15">
      <c r="A33" s="58"/>
      <c r="B33" s="2"/>
      <c r="C33" s="6"/>
      <c r="D33" s="6"/>
      <c r="E33" s="6"/>
      <c r="I33"/>
      <c r="J33" s="7"/>
      <c r="K33"/>
    </row>
    <row r="34" spans="1:11" s="5" customFormat="1" x14ac:dyDescent="0.15">
      <c r="A34" s="58"/>
      <c r="B34" s="2"/>
      <c r="C34" s="6"/>
      <c r="D34" s="6"/>
      <c r="E34" s="6"/>
      <c r="I34"/>
      <c r="J34" s="7"/>
      <c r="K34"/>
    </row>
    <row r="35" spans="1:11" s="5" customFormat="1" x14ac:dyDescent="0.15">
      <c r="A35" s="58"/>
      <c r="B35" s="2"/>
      <c r="C35" s="6"/>
      <c r="D35" s="6"/>
      <c r="E35" s="6"/>
      <c r="I35"/>
      <c r="J35" s="7"/>
      <c r="K35"/>
    </row>
    <row r="36" spans="1:11" s="5" customFormat="1" x14ac:dyDescent="0.15">
      <c r="A36" s="58"/>
      <c r="B36" s="2"/>
      <c r="C36" s="6"/>
      <c r="D36" s="6"/>
      <c r="E36" s="6"/>
      <c r="I36"/>
      <c r="J36" s="7"/>
      <c r="K36"/>
    </row>
    <row r="37" spans="1:11" s="5" customFormat="1" x14ac:dyDescent="0.15">
      <c r="A37" s="58"/>
      <c r="B37" s="2"/>
      <c r="C37" s="6"/>
      <c r="D37" s="6"/>
      <c r="E37" s="6"/>
      <c r="I37"/>
      <c r="J37" s="7"/>
      <c r="K37"/>
    </row>
    <row r="38" spans="1:11" s="5" customFormat="1" x14ac:dyDescent="0.15">
      <c r="A38" s="58"/>
      <c r="B38" s="2"/>
      <c r="C38" s="6"/>
      <c r="D38" s="6"/>
      <c r="E38" s="6"/>
      <c r="I38"/>
      <c r="J38" s="7"/>
      <c r="K38"/>
    </row>
    <row r="39" spans="1:11" s="5" customFormat="1" x14ac:dyDescent="0.15">
      <c r="A39" s="58"/>
      <c r="B39" s="2"/>
      <c r="C39" s="6"/>
      <c r="D39" s="6"/>
      <c r="E39" s="6"/>
      <c r="I39"/>
      <c r="J39" s="7"/>
      <c r="K39"/>
    </row>
    <row r="40" spans="1:11" s="5" customFormat="1" x14ac:dyDescent="0.15">
      <c r="A40" s="58"/>
      <c r="B40" s="2"/>
      <c r="C40" s="6"/>
      <c r="D40" s="6"/>
      <c r="E40" s="6"/>
      <c r="I40"/>
      <c r="J40" s="7"/>
      <c r="K40"/>
    </row>
    <row r="41" spans="1:11" s="5" customFormat="1" x14ac:dyDescent="0.15">
      <c r="A41" s="58"/>
      <c r="B41" s="2"/>
      <c r="C41" s="6"/>
      <c r="D41" s="6"/>
      <c r="E41" s="6"/>
      <c r="I41"/>
      <c r="J41" s="7"/>
      <c r="K41"/>
    </row>
    <row r="42" spans="1:11" s="5" customFormat="1" x14ac:dyDescent="0.15">
      <c r="A42" s="58"/>
      <c r="B42" s="2"/>
      <c r="C42" s="6"/>
      <c r="D42" s="6"/>
      <c r="E42" s="6"/>
      <c r="I42"/>
      <c r="J42" s="7"/>
      <c r="K42"/>
    </row>
    <row r="43" spans="1:11" s="5" customFormat="1" x14ac:dyDescent="0.15">
      <c r="A43" s="58"/>
      <c r="B43" s="2"/>
      <c r="C43" s="6"/>
      <c r="D43" s="6"/>
      <c r="E43" s="6"/>
      <c r="I43"/>
      <c r="J43" s="7"/>
      <c r="K43"/>
    </row>
    <row r="44" spans="1:11" s="5" customFormat="1" x14ac:dyDescent="0.15">
      <c r="A44" s="58"/>
      <c r="B44" s="2"/>
      <c r="C44" s="6"/>
      <c r="D44" s="6"/>
      <c r="E44" s="6"/>
      <c r="I44"/>
      <c r="J44" s="7"/>
      <c r="K44"/>
    </row>
    <row r="45" spans="1:11" s="5" customFormat="1" x14ac:dyDescent="0.15">
      <c r="A45" s="58"/>
      <c r="B45" s="2"/>
      <c r="C45" s="6"/>
      <c r="D45" s="6"/>
      <c r="E45" s="6"/>
      <c r="I45"/>
      <c r="J45" s="7"/>
      <c r="K45"/>
    </row>
    <row r="46" spans="1:11" s="5" customFormat="1" x14ac:dyDescent="0.15">
      <c r="A46" s="58"/>
      <c r="B46" s="2"/>
      <c r="C46" s="6"/>
      <c r="D46" s="6"/>
      <c r="E46" s="6"/>
      <c r="I46"/>
      <c r="J46" s="7"/>
      <c r="K46"/>
    </row>
    <row r="47" spans="1:11" x14ac:dyDescent="0.15">
      <c r="C47" s="6"/>
      <c r="D47" s="6"/>
      <c r="E47" s="6"/>
      <c r="J47" s="7"/>
    </row>
    <row r="48" spans="1:11" x14ac:dyDescent="0.15">
      <c r="C48" s="6"/>
      <c r="D48" s="6"/>
      <c r="E48" s="6"/>
      <c r="J48" s="7"/>
    </row>
    <row r="49" spans="3:10" x14ac:dyDescent="0.15">
      <c r="C49" s="6"/>
      <c r="D49" s="6"/>
      <c r="E49" s="6"/>
      <c r="J49" s="7"/>
    </row>
    <row r="50" spans="3:10" x14ac:dyDescent="0.15">
      <c r="C50" s="6"/>
      <c r="D50" s="6"/>
      <c r="E50" s="6"/>
      <c r="J50" s="7"/>
    </row>
    <row r="51" spans="3:10" x14ac:dyDescent="0.15">
      <c r="C51" s="6"/>
      <c r="D51" s="6"/>
      <c r="E51" s="6"/>
      <c r="J51" s="7"/>
    </row>
    <row r="52" spans="3:10" x14ac:dyDescent="0.15">
      <c r="C52" s="6"/>
      <c r="D52" s="6"/>
      <c r="E52" s="6"/>
      <c r="J52" s="7"/>
    </row>
    <row r="53" spans="3:10" x14ac:dyDescent="0.15">
      <c r="C53" s="6"/>
      <c r="D53" s="6"/>
      <c r="E53" s="6"/>
      <c r="J53" s="7"/>
    </row>
    <row r="54" spans="3:10" x14ac:dyDescent="0.15">
      <c r="C54" s="6"/>
      <c r="D54" s="6"/>
      <c r="E54" s="6"/>
      <c r="J54" s="7"/>
    </row>
    <row r="55" spans="3:10" x14ac:dyDescent="0.15">
      <c r="C55" s="6"/>
      <c r="D55" s="6"/>
      <c r="E55" s="6"/>
      <c r="J55" s="7"/>
    </row>
    <row r="56" spans="3:10" x14ac:dyDescent="0.15">
      <c r="C56" s="6"/>
      <c r="D56" s="6"/>
      <c r="E56" s="6"/>
      <c r="J56" s="7"/>
    </row>
    <row r="57" spans="3:10" x14ac:dyDescent="0.15">
      <c r="C57" s="6"/>
      <c r="D57" s="6"/>
      <c r="E57" s="6"/>
      <c r="J57" s="7"/>
    </row>
    <row r="58" spans="3:10" x14ac:dyDescent="0.15">
      <c r="C58" s="6"/>
      <c r="D58" s="6"/>
      <c r="E58" s="6"/>
      <c r="J58" s="7"/>
    </row>
    <row r="59" spans="3:10" x14ac:dyDescent="0.15">
      <c r="C59" s="6"/>
      <c r="D59" s="6"/>
      <c r="E59" s="6"/>
      <c r="J59" s="7"/>
    </row>
    <row r="60" spans="3:10" x14ac:dyDescent="0.15">
      <c r="C60" s="6"/>
      <c r="D60" s="6"/>
      <c r="E60" s="6"/>
      <c r="J60" s="7"/>
    </row>
    <row r="61" spans="3:10" x14ac:dyDescent="0.15">
      <c r="C61" s="6"/>
      <c r="D61" s="6"/>
      <c r="E61" s="6"/>
      <c r="J61" s="7"/>
    </row>
    <row r="62" spans="3:10" x14ac:dyDescent="0.15">
      <c r="C62" s="6"/>
      <c r="D62" s="6"/>
      <c r="E62" s="6"/>
      <c r="J62" s="7"/>
    </row>
    <row r="63" spans="3:10" x14ac:dyDescent="0.15">
      <c r="C63" s="6"/>
      <c r="D63" s="6"/>
      <c r="E63" s="6"/>
      <c r="J63" s="7"/>
    </row>
    <row r="64" spans="3:10" x14ac:dyDescent="0.15">
      <c r="C64" s="6"/>
      <c r="D64" s="6"/>
      <c r="E64" s="6"/>
      <c r="J64" s="7"/>
    </row>
    <row r="65" spans="3:10" x14ac:dyDescent="0.15">
      <c r="C65" s="6"/>
      <c r="D65" s="6"/>
      <c r="E65" s="6"/>
      <c r="J65" s="7"/>
    </row>
    <row r="66" spans="3:10" x14ac:dyDescent="0.15">
      <c r="C66" s="6"/>
      <c r="D66" s="6"/>
      <c r="E66" s="6"/>
      <c r="J66" s="7"/>
    </row>
    <row r="67" spans="3:10" x14ac:dyDescent="0.15">
      <c r="C67" s="6"/>
      <c r="D67" s="6"/>
      <c r="E67" s="6"/>
      <c r="J67" s="7"/>
    </row>
    <row r="68" spans="3:10" x14ac:dyDescent="0.15">
      <c r="C68" s="6"/>
      <c r="D68" s="6"/>
      <c r="E68" s="6"/>
      <c r="J68" s="7"/>
    </row>
    <row r="69" spans="3:10" x14ac:dyDescent="0.15">
      <c r="C69" s="6"/>
      <c r="D69" s="6"/>
      <c r="E69" s="6"/>
      <c r="J69" s="7"/>
    </row>
    <row r="70" spans="3:10" x14ac:dyDescent="0.15">
      <c r="C70" s="6"/>
      <c r="D70" s="6"/>
      <c r="E70" s="6"/>
      <c r="J70" s="7"/>
    </row>
    <row r="71" spans="3:10" x14ac:dyDescent="0.15">
      <c r="C71" s="6"/>
      <c r="D71" s="6"/>
      <c r="E71" s="6"/>
      <c r="J71" s="7"/>
    </row>
    <row r="72" spans="3:10" x14ac:dyDescent="0.15">
      <c r="C72" s="6"/>
      <c r="D72" s="6"/>
      <c r="E72" s="6"/>
      <c r="J72" s="7"/>
    </row>
    <row r="73" spans="3:10" x14ac:dyDescent="0.15">
      <c r="C73" s="6"/>
      <c r="D73" s="6"/>
      <c r="E73" s="6"/>
      <c r="J73" s="7"/>
    </row>
    <row r="74" spans="3:10" x14ac:dyDescent="0.15">
      <c r="C74" s="6"/>
      <c r="D74" s="6"/>
      <c r="E74" s="6"/>
      <c r="J74" s="7"/>
    </row>
    <row r="75" spans="3:10" x14ac:dyDescent="0.15">
      <c r="C75" s="6"/>
      <c r="D75" s="6"/>
      <c r="E75" s="6"/>
      <c r="J75" s="7"/>
    </row>
    <row r="76" spans="3:10" x14ac:dyDescent="0.15">
      <c r="C76" s="6"/>
      <c r="D76" s="6"/>
      <c r="E76" s="6"/>
      <c r="J76" s="7"/>
    </row>
    <row r="77" spans="3:10" x14ac:dyDescent="0.15">
      <c r="C77" s="6"/>
      <c r="D77" s="6"/>
      <c r="E77" s="6"/>
      <c r="J77" s="7"/>
    </row>
    <row r="78" spans="3:10" x14ac:dyDescent="0.15">
      <c r="C78" s="6"/>
      <c r="D78" s="6"/>
      <c r="E78" s="6"/>
      <c r="J78" s="7"/>
    </row>
    <row r="79" spans="3:10" x14ac:dyDescent="0.15">
      <c r="C79" s="6"/>
      <c r="D79" s="6"/>
      <c r="E79" s="6"/>
      <c r="J79" s="7"/>
    </row>
    <row r="80" spans="3:10" x14ac:dyDescent="0.15">
      <c r="C80" s="6"/>
      <c r="D80" s="6"/>
      <c r="E80" s="6"/>
      <c r="J80" s="7"/>
    </row>
    <row r="81" spans="3:10" x14ac:dyDescent="0.15">
      <c r="C81" s="6"/>
      <c r="D81" s="6"/>
      <c r="E81" s="6"/>
      <c r="J81" s="7"/>
    </row>
    <row r="82" spans="3:10" x14ac:dyDescent="0.15">
      <c r="C82" s="6"/>
      <c r="D82" s="6"/>
      <c r="E82" s="6"/>
      <c r="J82" s="7"/>
    </row>
    <row r="83" spans="3:10" x14ac:dyDescent="0.15">
      <c r="C83" s="6"/>
      <c r="D83" s="6"/>
      <c r="E83" s="6"/>
      <c r="J83" s="7"/>
    </row>
    <row r="84" spans="3:10" x14ac:dyDescent="0.15">
      <c r="C84" s="6"/>
      <c r="D84" s="6"/>
      <c r="E84" s="6"/>
      <c r="J84" s="7"/>
    </row>
    <row r="85" spans="3:10" x14ac:dyDescent="0.15">
      <c r="C85" s="6"/>
      <c r="D85" s="6"/>
      <c r="E85" s="6"/>
      <c r="J85" s="7"/>
    </row>
    <row r="86" spans="3:10" x14ac:dyDescent="0.15">
      <c r="C86" s="6"/>
      <c r="D86" s="6"/>
      <c r="E86" s="6"/>
      <c r="J86" s="7"/>
    </row>
    <row r="87" spans="3:10" x14ac:dyDescent="0.15">
      <c r="C87" s="6"/>
      <c r="D87" s="6"/>
      <c r="E87" s="6"/>
      <c r="J87" s="7"/>
    </row>
    <row r="88" spans="3:10" x14ac:dyDescent="0.15">
      <c r="C88" s="6"/>
      <c r="D88" s="6"/>
      <c r="E88" s="6"/>
      <c r="J88" s="7"/>
    </row>
    <row r="89" spans="3:10" x14ac:dyDescent="0.15">
      <c r="C89" s="6"/>
      <c r="D89" s="6"/>
      <c r="E89" s="6"/>
      <c r="J89" s="7"/>
    </row>
    <row r="90" spans="3:10" x14ac:dyDescent="0.15">
      <c r="C90" s="6"/>
      <c r="D90" s="6"/>
      <c r="E90" s="6"/>
      <c r="J90" s="7"/>
    </row>
    <row r="91" spans="3:10" x14ac:dyDescent="0.15">
      <c r="C91" s="6"/>
      <c r="D91" s="6"/>
      <c r="E91" s="6"/>
      <c r="J91" s="7"/>
    </row>
    <row r="92" spans="3:10" x14ac:dyDescent="0.15">
      <c r="C92" s="6"/>
      <c r="D92" s="6"/>
      <c r="E92" s="6"/>
      <c r="J92" s="7"/>
    </row>
    <row r="93" spans="3:10" x14ac:dyDescent="0.15">
      <c r="C93" s="6"/>
      <c r="D93" s="6"/>
      <c r="E93" s="6"/>
      <c r="J93" s="7"/>
    </row>
    <row r="94" spans="3:10" x14ac:dyDescent="0.15">
      <c r="C94" s="6"/>
      <c r="D94" s="6"/>
      <c r="E94" s="6"/>
      <c r="J94" s="7"/>
    </row>
    <row r="95" spans="3:10" x14ac:dyDescent="0.15">
      <c r="C95" s="6"/>
      <c r="D95" s="6"/>
      <c r="E95" s="6"/>
      <c r="J95" s="7"/>
    </row>
    <row r="96" spans="3:10" x14ac:dyDescent="0.15">
      <c r="C96" s="6"/>
      <c r="D96" s="6"/>
      <c r="E96" s="6"/>
      <c r="J96" s="7"/>
    </row>
    <row r="97" spans="3:10" x14ac:dyDescent="0.15">
      <c r="C97" s="6"/>
      <c r="D97" s="6"/>
      <c r="E97" s="6"/>
      <c r="J97" s="7"/>
    </row>
    <row r="98" spans="3:10" x14ac:dyDescent="0.15">
      <c r="C98" s="6"/>
      <c r="D98" s="6"/>
      <c r="E98" s="6"/>
      <c r="J98" s="7"/>
    </row>
    <row r="99" spans="3:10" x14ac:dyDescent="0.15">
      <c r="C99" s="6"/>
      <c r="D99" s="6"/>
      <c r="E99" s="6"/>
      <c r="J99" s="7"/>
    </row>
    <row r="100" spans="3:10" x14ac:dyDescent="0.15">
      <c r="C100" s="6"/>
      <c r="D100" s="6"/>
      <c r="E100" s="6"/>
      <c r="J100" s="7"/>
    </row>
    <row r="101" spans="3:10" x14ac:dyDescent="0.15">
      <c r="C101" s="6"/>
      <c r="D101" s="6"/>
      <c r="E101" s="6"/>
      <c r="J101" s="7"/>
    </row>
    <row r="102" spans="3:10" x14ac:dyDescent="0.15">
      <c r="C102" s="6"/>
      <c r="D102" s="6"/>
      <c r="E102" s="6"/>
      <c r="J102" s="7"/>
    </row>
    <row r="103" spans="3:10" x14ac:dyDescent="0.15">
      <c r="C103" s="6"/>
      <c r="D103" s="6"/>
      <c r="E103" s="6"/>
      <c r="J103" s="7"/>
    </row>
    <row r="104" spans="3:10" x14ac:dyDescent="0.15">
      <c r="C104" s="6"/>
      <c r="D104" s="6"/>
      <c r="E104" s="6"/>
      <c r="J104" s="7"/>
    </row>
    <row r="105" spans="3:10" x14ac:dyDescent="0.15">
      <c r="C105" s="6"/>
      <c r="D105" s="6"/>
      <c r="E105" s="6"/>
      <c r="J105" s="7"/>
    </row>
    <row r="106" spans="3:10" x14ac:dyDescent="0.15">
      <c r="C106" s="6"/>
      <c r="D106" s="6"/>
      <c r="E106" s="6"/>
      <c r="J106" s="7"/>
    </row>
    <row r="107" spans="3:10" x14ac:dyDescent="0.15">
      <c r="C107" s="6"/>
      <c r="D107" s="6"/>
      <c r="E107" s="6"/>
      <c r="J107" s="7"/>
    </row>
    <row r="108" spans="3:10" x14ac:dyDescent="0.15">
      <c r="C108" s="6"/>
      <c r="D108" s="6"/>
      <c r="E108" s="6"/>
      <c r="J108" s="7"/>
    </row>
    <row r="109" spans="3:10" x14ac:dyDescent="0.15">
      <c r="C109" s="6"/>
      <c r="D109" s="6"/>
      <c r="E109" s="6"/>
      <c r="J109" s="7"/>
    </row>
    <row r="110" spans="3:10" x14ac:dyDescent="0.15">
      <c r="C110" s="6"/>
      <c r="D110" s="6"/>
      <c r="E110" s="6"/>
      <c r="J110" s="7"/>
    </row>
    <row r="111" spans="3:10" x14ac:dyDescent="0.15">
      <c r="C111" s="6"/>
      <c r="D111" s="6"/>
      <c r="E111" s="6"/>
      <c r="J111" s="7"/>
    </row>
    <row r="112" spans="3:10" x14ac:dyDescent="0.15">
      <c r="C112" s="6"/>
      <c r="D112" s="6"/>
      <c r="E112" s="6"/>
      <c r="J112" s="7"/>
    </row>
    <row r="113" spans="3:10" x14ac:dyDescent="0.15">
      <c r="C113" s="6"/>
      <c r="D113" s="6"/>
      <c r="E113" s="6"/>
      <c r="J113" s="7"/>
    </row>
    <row r="114" spans="3:10" x14ac:dyDescent="0.15">
      <c r="C114" s="6"/>
      <c r="D114" s="6"/>
      <c r="E114" s="6"/>
      <c r="J114" s="7"/>
    </row>
    <row r="115" spans="3:10" x14ac:dyDescent="0.15">
      <c r="C115" s="6"/>
      <c r="D115" s="6"/>
      <c r="E115" s="6"/>
      <c r="J115" s="7"/>
    </row>
    <row r="116" spans="3:10" x14ac:dyDescent="0.15">
      <c r="C116" s="6"/>
      <c r="D116" s="6"/>
      <c r="E116" s="6"/>
      <c r="J116" s="7"/>
    </row>
    <row r="117" spans="3:10" x14ac:dyDescent="0.15">
      <c r="C117" s="6"/>
      <c r="D117" s="6"/>
      <c r="E117" s="6"/>
      <c r="J117" s="7"/>
    </row>
    <row r="118" spans="3:10" x14ac:dyDescent="0.15">
      <c r="C118" s="6"/>
      <c r="D118" s="6"/>
      <c r="E118" s="6"/>
      <c r="J118" s="7"/>
    </row>
    <row r="119" spans="3:10" x14ac:dyDescent="0.15">
      <c r="C119" s="6"/>
      <c r="D119" s="6"/>
      <c r="E119" s="6"/>
      <c r="J119" s="7"/>
    </row>
    <row r="120" spans="3:10" x14ac:dyDescent="0.15">
      <c r="C120" s="6"/>
      <c r="D120" s="6"/>
      <c r="E120" s="6"/>
      <c r="J120" s="7"/>
    </row>
    <row r="121" spans="3:10" x14ac:dyDescent="0.15">
      <c r="C121" s="6"/>
      <c r="D121" s="6"/>
      <c r="E121" s="6"/>
      <c r="J121" s="7"/>
    </row>
    <row r="122" spans="3:10" x14ac:dyDescent="0.15">
      <c r="C122" s="6"/>
      <c r="D122" s="6"/>
      <c r="E122" s="6"/>
      <c r="J122" s="7"/>
    </row>
    <row r="123" spans="3:10" x14ac:dyDescent="0.15">
      <c r="C123" s="6"/>
      <c r="D123" s="6"/>
      <c r="E123" s="6"/>
      <c r="J123" s="7"/>
    </row>
    <row r="124" spans="3:10" x14ac:dyDescent="0.15">
      <c r="C124" s="6"/>
      <c r="D124" s="6"/>
      <c r="E124" s="6"/>
      <c r="J124" s="7"/>
    </row>
    <row r="125" spans="3:10" x14ac:dyDescent="0.15">
      <c r="C125" s="6"/>
      <c r="D125" s="6"/>
      <c r="E125" s="6"/>
      <c r="J125" s="7"/>
    </row>
    <row r="126" spans="3:10" x14ac:dyDescent="0.15">
      <c r="C126" s="6"/>
      <c r="D126" s="6"/>
      <c r="E126" s="6"/>
      <c r="J126" s="7"/>
    </row>
    <row r="127" spans="3:10" x14ac:dyDescent="0.15">
      <c r="C127" s="6"/>
      <c r="D127" s="6"/>
      <c r="E127" s="6"/>
      <c r="J127" s="7"/>
    </row>
    <row r="128" spans="3:10"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sheetData>
  <autoFilter ref="A3:N3" xr:uid="{00000000-0009-0000-0000-000001000000}"/>
  <mergeCells count="2">
    <mergeCell ref="A2:L2"/>
    <mergeCell ref="A16:L1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53"/>
  <sheetViews>
    <sheetView workbookViewId="0">
      <pane ySplit="3" topLeftCell="A4" activePane="bottomLeft" state="frozen"/>
      <selection pane="bottomLeft" activeCell="E14" sqref="E14"/>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333</v>
      </c>
      <c r="B2" s="236"/>
      <c r="C2" s="236"/>
      <c r="D2" s="236"/>
      <c r="E2" s="236"/>
      <c r="F2" s="236"/>
      <c r="G2" s="236"/>
      <c r="H2" s="236"/>
      <c r="I2" s="236"/>
      <c r="J2" s="236"/>
      <c r="K2" s="236"/>
      <c r="L2" s="236"/>
    </row>
    <row r="3" spans="1:14" ht="40.5" customHeight="1" x14ac:dyDescent="0.15">
      <c r="A3" s="59" t="s">
        <v>1</v>
      </c>
      <c r="B3" s="9" t="s">
        <v>2</v>
      </c>
      <c r="C3" s="9" t="s">
        <v>3</v>
      </c>
      <c r="D3" s="9" t="s">
        <v>4</v>
      </c>
      <c r="E3" s="9" t="s">
        <v>5</v>
      </c>
      <c r="F3" s="10"/>
      <c r="G3" s="10"/>
      <c r="H3" s="10"/>
      <c r="I3" s="11"/>
      <c r="J3" s="9" t="s">
        <v>6</v>
      </c>
      <c r="K3" s="9" t="s">
        <v>7</v>
      </c>
      <c r="L3" s="12" t="s">
        <v>8</v>
      </c>
      <c r="N3" s="5" t="s">
        <v>286</v>
      </c>
    </row>
    <row r="4" spans="1:14" ht="40.5" customHeight="1" x14ac:dyDescent="0.15">
      <c r="A4" s="65" t="s">
        <v>283</v>
      </c>
      <c r="B4" s="66" t="s">
        <v>287</v>
      </c>
      <c r="C4" s="61">
        <f>C5+'冠名基金收支明细 (2019) '!C4</f>
        <v>4746034.6999999993</v>
      </c>
      <c r="D4" s="61">
        <f>D5+'冠名基金收支明细 (2019) '!D4</f>
        <v>4162984.42</v>
      </c>
      <c r="E4" s="61">
        <f>SUM(E6,E9,E12,E15,E18,E21,E23,E25,E27,E28,E30,E32,E34)</f>
        <v>583050.27999999991</v>
      </c>
      <c r="F4" s="10"/>
      <c r="G4" s="10"/>
      <c r="H4" s="10"/>
      <c r="I4" s="11"/>
      <c r="J4" s="14" t="s">
        <v>9</v>
      </c>
      <c r="K4" s="14" t="s">
        <v>9</v>
      </c>
      <c r="L4" s="67" t="s">
        <v>288</v>
      </c>
      <c r="N4" s="68">
        <f>E5+'冠名基金收支明细 (2019) '!E4</f>
        <v>583050.28</v>
      </c>
    </row>
    <row r="5" spans="1:14" ht="40.5" customHeight="1" x14ac:dyDescent="0.15">
      <c r="A5" s="65" t="s">
        <v>283</v>
      </c>
      <c r="B5" s="66" t="s">
        <v>19</v>
      </c>
      <c r="C5" s="69">
        <f>C6+C9+C12+C15+C18+C21+C23+C25+C27+C28+C30+C32+C34</f>
        <v>2701034.6999999997</v>
      </c>
      <c r="D5" s="69">
        <f>D6+D9+D12+D15+D18+D21+D23+D25+D27+D28+D30+D32+D34</f>
        <v>2769504.42</v>
      </c>
      <c r="E5" s="61">
        <f>E8+E11+E20+E22+E24+E26+E29+E31+E33+E35</f>
        <v>-68469.72000000003</v>
      </c>
      <c r="F5" s="10"/>
      <c r="G5" s="10"/>
      <c r="H5" s="10"/>
      <c r="I5" s="11"/>
      <c r="J5" s="14" t="s">
        <v>9</v>
      </c>
      <c r="K5" s="14" t="s">
        <v>9</v>
      </c>
      <c r="L5" s="48" t="s">
        <v>9</v>
      </c>
      <c r="N5" s="63"/>
    </row>
    <row r="6" spans="1:14" s="18" customFormat="1" ht="37.5" customHeight="1" x14ac:dyDescent="0.15">
      <c r="A6" s="64" t="s">
        <v>13</v>
      </c>
      <c r="B6" s="25" t="s">
        <v>14</v>
      </c>
      <c r="C6" s="3">
        <f>C8</f>
        <v>380000</v>
      </c>
      <c r="D6" s="3">
        <f>D8</f>
        <v>608312</v>
      </c>
      <c r="E6" s="3">
        <f>E7+E8</f>
        <v>351688</v>
      </c>
      <c r="F6" s="26"/>
      <c r="G6" s="26"/>
      <c r="H6" s="26"/>
      <c r="I6" s="26"/>
      <c r="J6" s="4" t="s">
        <v>15</v>
      </c>
      <c r="K6" s="27" t="s">
        <v>16</v>
      </c>
      <c r="L6" s="28" t="s">
        <v>17</v>
      </c>
      <c r="N6" s="19"/>
    </row>
    <row r="7" spans="1:14" s="18" customFormat="1" ht="37.5" customHeight="1" x14ac:dyDescent="0.15">
      <c r="A7" s="64" t="s">
        <v>13</v>
      </c>
      <c r="B7" s="30" t="s">
        <v>18</v>
      </c>
      <c r="C7" s="14" t="s">
        <v>9</v>
      </c>
      <c r="D7" s="14" t="s">
        <v>9</v>
      </c>
      <c r="E7" s="31">
        <f>'冠名基金收支明细 (2019) '!E6</f>
        <v>580000</v>
      </c>
      <c r="F7" s="26"/>
      <c r="G7" s="26"/>
      <c r="H7" s="26"/>
      <c r="I7" s="26"/>
      <c r="J7" s="32" t="s">
        <v>15</v>
      </c>
      <c r="K7" s="27" t="s">
        <v>16</v>
      </c>
      <c r="L7" s="28" t="s">
        <v>17</v>
      </c>
      <c r="N7" s="19"/>
    </row>
    <row r="8" spans="1:14" s="18" customFormat="1" ht="37.5" customHeight="1" x14ac:dyDescent="0.15">
      <c r="A8" s="64" t="s">
        <v>13</v>
      </c>
      <c r="B8" s="30" t="s">
        <v>19</v>
      </c>
      <c r="C8" s="31">
        <v>380000</v>
      </c>
      <c r="D8" s="31">
        <v>608312</v>
      </c>
      <c r="E8" s="31">
        <f>C8-D8</f>
        <v>-228312</v>
      </c>
      <c r="F8" s="26"/>
      <c r="G8" s="26"/>
      <c r="H8" s="26"/>
      <c r="I8" s="26"/>
      <c r="J8" s="32" t="s">
        <v>15</v>
      </c>
      <c r="K8" s="27" t="s">
        <v>16</v>
      </c>
      <c r="L8" s="28" t="s">
        <v>17</v>
      </c>
    </row>
    <row r="9" spans="1:14" s="18" customFormat="1" ht="37.5" customHeight="1" x14ac:dyDescent="0.15">
      <c r="A9" s="64" t="s">
        <v>21</v>
      </c>
      <c r="B9" s="25" t="s">
        <v>22</v>
      </c>
      <c r="C9" s="3">
        <f>C11</f>
        <v>1500000</v>
      </c>
      <c r="D9" s="3">
        <f>D11</f>
        <v>1500000</v>
      </c>
      <c r="E9" s="3">
        <f>E10+E11</f>
        <v>0</v>
      </c>
      <c r="F9" s="3"/>
      <c r="G9" s="33"/>
      <c r="H9" s="30"/>
      <c r="I9" s="34"/>
      <c r="J9" s="4" t="s">
        <v>23</v>
      </c>
      <c r="K9" s="27" t="s">
        <v>24</v>
      </c>
      <c r="L9" s="28" t="s">
        <v>25</v>
      </c>
      <c r="N9" s="19"/>
    </row>
    <row r="10" spans="1:14" s="18" customFormat="1" ht="37.5" customHeight="1" x14ac:dyDescent="0.15">
      <c r="A10" s="64" t="s">
        <v>21</v>
      </c>
      <c r="B10" s="30" t="s">
        <v>18</v>
      </c>
      <c r="C10" s="14" t="s">
        <v>9</v>
      </c>
      <c r="D10" s="14" t="s">
        <v>9</v>
      </c>
      <c r="E10" s="31">
        <f>'冠名基金收支明细 (2019) '!E8</f>
        <v>0</v>
      </c>
      <c r="F10" s="3"/>
      <c r="G10" s="33"/>
      <c r="H10" s="30"/>
      <c r="I10" s="34"/>
      <c r="J10" s="32" t="s">
        <v>23</v>
      </c>
      <c r="K10" s="27" t="s">
        <v>24</v>
      </c>
      <c r="L10" s="28" t="s">
        <v>25</v>
      </c>
    </row>
    <row r="11" spans="1:14" s="18" customFormat="1" ht="37.5" customHeight="1" x14ac:dyDescent="0.15">
      <c r="A11" s="64" t="s">
        <v>21</v>
      </c>
      <c r="B11" s="30" t="s">
        <v>19</v>
      </c>
      <c r="C11" s="31">
        <v>1500000</v>
      </c>
      <c r="D11" s="31">
        <v>1500000</v>
      </c>
      <c r="E11" s="31">
        <f>C11-D11</f>
        <v>0</v>
      </c>
      <c r="F11" s="3"/>
      <c r="G11" s="33"/>
      <c r="H11" s="30"/>
      <c r="I11" s="34"/>
      <c r="J11" s="32" t="s">
        <v>23</v>
      </c>
      <c r="K11" s="27" t="s">
        <v>24</v>
      </c>
      <c r="L11" s="28" t="s">
        <v>25</v>
      </c>
    </row>
    <row r="12" spans="1:14" s="18" customFormat="1" ht="37.5" customHeight="1" x14ac:dyDescent="0.15">
      <c r="A12" s="64" t="s">
        <v>26</v>
      </c>
      <c r="B12" s="25" t="s">
        <v>27</v>
      </c>
      <c r="C12" s="3">
        <f>C15</f>
        <v>0</v>
      </c>
      <c r="D12" s="3">
        <f>D15</f>
        <v>0</v>
      </c>
      <c r="E12" s="3">
        <f>E13</f>
        <v>20000</v>
      </c>
      <c r="F12" s="3"/>
      <c r="G12" s="33"/>
      <c r="H12" s="30"/>
      <c r="I12" s="34"/>
      <c r="J12" s="4" t="s">
        <v>28</v>
      </c>
      <c r="K12" s="35" t="s">
        <v>29</v>
      </c>
      <c r="L12" s="28" t="s">
        <v>30</v>
      </c>
      <c r="N12" s="19"/>
    </row>
    <row r="13" spans="1:14" s="18" customFormat="1" ht="37.5" customHeight="1" x14ac:dyDescent="0.15">
      <c r="A13" s="64" t="s">
        <v>26</v>
      </c>
      <c r="B13" s="30" t="s">
        <v>18</v>
      </c>
      <c r="C13" s="14" t="s">
        <v>9</v>
      </c>
      <c r="D13" s="14" t="s">
        <v>9</v>
      </c>
      <c r="E13" s="31">
        <f>'冠名基金收支明细 (2019) '!E10</f>
        <v>20000</v>
      </c>
      <c r="F13" s="3"/>
      <c r="G13" s="33"/>
      <c r="H13" s="30"/>
      <c r="I13" s="34"/>
      <c r="J13" s="32" t="s">
        <v>28</v>
      </c>
      <c r="K13" s="35" t="s">
        <v>29</v>
      </c>
      <c r="L13" s="28" t="s">
        <v>30</v>
      </c>
      <c r="N13" s="19"/>
    </row>
    <row r="14" spans="1:14" s="18" customFormat="1" ht="37.5" customHeight="1" x14ac:dyDescent="0.15">
      <c r="A14" s="64"/>
      <c r="B14" s="30" t="s">
        <v>19</v>
      </c>
      <c r="C14" s="31">
        <v>0</v>
      </c>
      <c r="D14" s="31">
        <v>0</v>
      </c>
      <c r="E14" s="31">
        <f>C14-D14</f>
        <v>0</v>
      </c>
      <c r="F14" s="3"/>
      <c r="G14" s="33"/>
      <c r="H14" s="30"/>
      <c r="I14" s="34"/>
      <c r="J14" s="32" t="s">
        <v>28</v>
      </c>
      <c r="K14" s="35" t="s">
        <v>29</v>
      </c>
      <c r="L14" s="28" t="s">
        <v>35</v>
      </c>
      <c r="N14" s="19"/>
    </row>
    <row r="15" spans="1:14" s="18" customFormat="1" ht="37.5" customHeight="1" x14ac:dyDescent="0.15">
      <c r="A15" s="64" t="s">
        <v>31</v>
      </c>
      <c r="B15" s="25" t="s">
        <v>32</v>
      </c>
      <c r="C15" s="3">
        <f>-C17</f>
        <v>0</v>
      </c>
      <c r="D15" s="3">
        <v>0</v>
      </c>
      <c r="E15" s="3">
        <f>E16</f>
        <v>1520</v>
      </c>
      <c r="F15" s="3"/>
      <c r="G15" s="33"/>
      <c r="H15" s="30"/>
      <c r="I15" s="34"/>
      <c r="J15" s="4" t="s">
        <v>33</v>
      </c>
      <c r="K15" s="27" t="s">
        <v>34</v>
      </c>
      <c r="L15" s="28" t="s">
        <v>35</v>
      </c>
    </row>
    <row r="16" spans="1:14" s="18" customFormat="1" ht="37.5" customHeight="1" x14ac:dyDescent="0.15">
      <c r="A16" s="64" t="s">
        <v>31</v>
      </c>
      <c r="B16" s="30" t="s">
        <v>18</v>
      </c>
      <c r="C16" s="14" t="s">
        <v>9</v>
      </c>
      <c r="D16" s="14" t="s">
        <v>9</v>
      </c>
      <c r="E16" s="31">
        <f>'冠名基金收支明细 (2019) '!E12</f>
        <v>1520</v>
      </c>
      <c r="F16" s="3"/>
      <c r="G16" s="33"/>
      <c r="H16" s="30"/>
      <c r="I16" s="34"/>
      <c r="J16" s="32" t="s">
        <v>33</v>
      </c>
      <c r="K16" s="27" t="s">
        <v>34</v>
      </c>
      <c r="L16" s="28" t="s">
        <v>35</v>
      </c>
    </row>
    <row r="17" spans="1:12" s="18" customFormat="1" ht="37.5" customHeight="1" x14ac:dyDescent="0.15">
      <c r="A17" s="64"/>
      <c r="B17" s="30" t="s">
        <v>19</v>
      </c>
      <c r="C17" s="31">
        <v>0</v>
      </c>
      <c r="D17" s="31">
        <v>0</v>
      </c>
      <c r="E17" s="31">
        <f>C17-D17</f>
        <v>0</v>
      </c>
      <c r="F17" s="3"/>
      <c r="G17" s="33"/>
      <c r="H17" s="30"/>
      <c r="I17" s="34"/>
      <c r="J17" s="32" t="s">
        <v>33</v>
      </c>
      <c r="K17" s="27" t="s">
        <v>34</v>
      </c>
      <c r="L17" s="28" t="s">
        <v>40</v>
      </c>
    </row>
    <row r="18" spans="1:12" s="18" customFormat="1" ht="37.5" customHeight="1" x14ac:dyDescent="0.15">
      <c r="A18" s="64" t="s">
        <v>36</v>
      </c>
      <c r="B18" s="25" t="s">
        <v>37</v>
      </c>
      <c r="C18" s="3">
        <f>C20</f>
        <v>18350</v>
      </c>
      <c r="D18" s="3">
        <f>D20</f>
        <v>50000</v>
      </c>
      <c r="E18" s="3">
        <f>E19+E20</f>
        <v>18350</v>
      </c>
      <c r="F18" s="3"/>
      <c r="G18" s="33"/>
      <c r="H18" s="30"/>
      <c r="I18" s="34"/>
      <c r="J18" s="4" t="s">
        <v>38</v>
      </c>
      <c r="K18" s="27" t="s">
        <v>39</v>
      </c>
      <c r="L18" s="28" t="s">
        <v>40</v>
      </c>
    </row>
    <row r="19" spans="1:12" s="18" customFormat="1" ht="37.5" customHeight="1" x14ac:dyDescent="0.15">
      <c r="A19" s="70"/>
      <c r="B19" s="30" t="s">
        <v>18</v>
      </c>
      <c r="C19" s="14" t="s">
        <v>9</v>
      </c>
      <c r="D19" s="14" t="s">
        <v>9</v>
      </c>
      <c r="E19" s="31">
        <f>'冠名基金收支明细 (2019) '!E14</f>
        <v>50000</v>
      </c>
      <c r="F19" s="3"/>
      <c r="G19" s="33"/>
      <c r="H19" s="30"/>
      <c r="I19" s="34"/>
      <c r="J19" s="32" t="s">
        <v>38</v>
      </c>
      <c r="K19" s="27" t="s">
        <v>39</v>
      </c>
      <c r="L19" s="28" t="s">
        <v>40</v>
      </c>
    </row>
    <row r="20" spans="1:12" s="18" customFormat="1" ht="37.5" customHeight="1" x14ac:dyDescent="0.15">
      <c r="A20" s="70"/>
      <c r="B20" s="30" t="s">
        <v>19</v>
      </c>
      <c r="C20" s="31">
        <v>18350</v>
      </c>
      <c r="D20" s="31">
        <v>50000</v>
      </c>
      <c r="E20" s="31">
        <f>C20-D20</f>
        <v>-31650</v>
      </c>
      <c r="F20" s="3"/>
      <c r="G20" s="33"/>
      <c r="H20" s="30"/>
      <c r="I20" s="34"/>
      <c r="J20" s="32" t="s">
        <v>38</v>
      </c>
      <c r="K20" s="27" t="s">
        <v>39</v>
      </c>
      <c r="L20" s="28" t="s">
        <v>40</v>
      </c>
    </row>
    <row r="21" spans="1:12" s="18" customFormat="1" ht="37.5" customHeight="1" x14ac:dyDescent="0.15">
      <c r="A21" s="64" t="s">
        <v>41</v>
      </c>
      <c r="B21" s="25" t="s">
        <v>42</v>
      </c>
      <c r="C21" s="3">
        <f t="shared" ref="C21:I21" si="0">C22</f>
        <v>70990.179999999993</v>
      </c>
      <c r="D21" s="3">
        <f t="shared" si="0"/>
        <v>38276.42</v>
      </c>
      <c r="E21" s="3">
        <f t="shared" si="0"/>
        <v>32713.759999999995</v>
      </c>
      <c r="F21" s="3">
        <f t="shared" si="0"/>
        <v>0</v>
      </c>
      <c r="G21" s="3">
        <f t="shared" si="0"/>
        <v>0</v>
      </c>
      <c r="H21" s="3">
        <f t="shared" si="0"/>
        <v>0</v>
      </c>
      <c r="I21" s="3">
        <f t="shared" si="0"/>
        <v>0</v>
      </c>
      <c r="J21" s="4" t="s">
        <v>33</v>
      </c>
      <c r="K21" s="27" t="s">
        <v>43</v>
      </c>
      <c r="L21" s="28" t="s">
        <v>44</v>
      </c>
    </row>
    <row r="22" spans="1:12" s="18" customFormat="1" ht="37.5" customHeight="1" x14ac:dyDescent="0.15">
      <c r="A22" s="70"/>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x14ac:dyDescent="0.15">
      <c r="A23" s="64" t="s">
        <v>46</v>
      </c>
      <c r="B23" s="25" t="s">
        <v>47</v>
      </c>
      <c r="C23" s="3">
        <f>C24</f>
        <v>30000</v>
      </c>
      <c r="D23" s="3">
        <f>D24</f>
        <v>0</v>
      </c>
      <c r="E23" s="3">
        <f>E24</f>
        <v>30000</v>
      </c>
      <c r="F23" s="3"/>
      <c r="G23" s="33"/>
      <c r="H23" s="30"/>
      <c r="I23" s="34"/>
      <c r="J23" s="4" t="s">
        <v>33</v>
      </c>
      <c r="K23" s="27" t="s">
        <v>48</v>
      </c>
      <c r="L23" s="28" t="s">
        <v>49</v>
      </c>
    </row>
    <row r="24" spans="1:12" s="18" customFormat="1" ht="37.5" customHeight="1" x14ac:dyDescent="0.15">
      <c r="A24" s="70"/>
      <c r="B24" s="30" t="s">
        <v>19</v>
      </c>
      <c r="C24" s="31">
        <v>30000</v>
      </c>
      <c r="D24" s="31">
        <v>0</v>
      </c>
      <c r="E24" s="31">
        <f>C24-D24</f>
        <v>30000</v>
      </c>
      <c r="F24" s="3"/>
      <c r="G24" s="33"/>
      <c r="H24" s="30"/>
      <c r="I24" s="34"/>
      <c r="J24" s="32" t="s">
        <v>33</v>
      </c>
      <c r="K24" s="27" t="s">
        <v>48</v>
      </c>
      <c r="L24" s="28" t="s">
        <v>49</v>
      </c>
    </row>
    <row r="25" spans="1:12" s="18" customFormat="1" ht="37.5" customHeight="1" x14ac:dyDescent="0.15">
      <c r="A25" s="64" t="s">
        <v>50</v>
      </c>
      <c r="B25" s="25" t="s">
        <v>51</v>
      </c>
      <c r="C25" s="3">
        <f>C26</f>
        <v>50000</v>
      </c>
      <c r="D25" s="3">
        <f>D26</f>
        <v>0</v>
      </c>
      <c r="E25" s="3">
        <f>E26</f>
        <v>50000</v>
      </c>
      <c r="F25" s="3"/>
      <c r="G25" s="33"/>
      <c r="H25" s="30"/>
      <c r="I25" s="34"/>
      <c r="J25" s="4" t="s">
        <v>33</v>
      </c>
      <c r="K25" s="27" t="s">
        <v>52</v>
      </c>
      <c r="L25" s="28" t="s">
        <v>53</v>
      </c>
    </row>
    <row r="26" spans="1:12" s="18" customFormat="1" ht="37.5" customHeight="1" x14ac:dyDescent="0.15">
      <c r="A26" s="70"/>
      <c r="B26" s="30" t="s">
        <v>19</v>
      </c>
      <c r="C26" s="31">
        <v>50000</v>
      </c>
      <c r="D26" s="31">
        <v>0</v>
      </c>
      <c r="E26" s="31">
        <f>C26-D26</f>
        <v>50000</v>
      </c>
      <c r="F26" s="3"/>
      <c r="G26" s="33"/>
      <c r="H26" s="30"/>
      <c r="I26" s="34"/>
      <c r="J26" s="32" t="s">
        <v>33</v>
      </c>
      <c r="K26" s="27" t="s">
        <v>52</v>
      </c>
      <c r="L26" s="28" t="s">
        <v>53</v>
      </c>
    </row>
    <row r="27" spans="1:12" s="18" customFormat="1" ht="37.5" customHeight="1" x14ac:dyDescent="0.15">
      <c r="A27" s="64" t="s">
        <v>54</v>
      </c>
      <c r="B27" s="25" t="s">
        <v>55</v>
      </c>
      <c r="C27" s="3">
        <v>0</v>
      </c>
      <c r="D27" s="3">
        <v>0</v>
      </c>
      <c r="E27" s="3">
        <v>0</v>
      </c>
      <c r="F27" s="3"/>
      <c r="G27" s="33"/>
      <c r="H27" s="30"/>
      <c r="I27" s="34"/>
      <c r="J27" s="4" t="s">
        <v>10</v>
      </c>
      <c r="K27" s="36" t="s">
        <v>56</v>
      </c>
      <c r="L27" s="28" t="s">
        <v>57</v>
      </c>
    </row>
    <row r="28" spans="1:12" s="18" customFormat="1" ht="37.5" customHeight="1" x14ac:dyDescent="0.15">
      <c r="A28" s="64" t="s">
        <v>58</v>
      </c>
      <c r="B28" s="25" t="s">
        <v>59</v>
      </c>
      <c r="C28" s="3">
        <f>SUM(C29:C29)</f>
        <v>200000</v>
      </c>
      <c r="D28" s="3">
        <f>SUM(D29:D29)</f>
        <v>200000</v>
      </c>
      <c r="E28" s="3">
        <f>E29</f>
        <v>0</v>
      </c>
      <c r="F28" s="3"/>
      <c r="G28" s="33"/>
      <c r="H28" s="30"/>
      <c r="I28" s="34"/>
      <c r="J28" s="4" t="s">
        <v>33</v>
      </c>
      <c r="K28" s="27" t="s">
        <v>60</v>
      </c>
      <c r="L28" s="28" t="s">
        <v>61</v>
      </c>
    </row>
    <row r="29" spans="1:12" s="18" customFormat="1" ht="37.5" customHeight="1" x14ac:dyDescent="0.15">
      <c r="A29" s="70"/>
      <c r="B29" s="30" t="s">
        <v>19</v>
      </c>
      <c r="C29" s="31">
        <v>200000</v>
      </c>
      <c r="D29" s="31">
        <v>200000</v>
      </c>
      <c r="E29" s="31">
        <v>0</v>
      </c>
      <c r="F29" s="3"/>
      <c r="G29" s="33"/>
      <c r="H29" s="30"/>
      <c r="I29" s="34"/>
      <c r="J29" s="32" t="s">
        <v>33</v>
      </c>
      <c r="K29" s="27" t="s">
        <v>60</v>
      </c>
      <c r="L29" s="28" t="s">
        <v>61</v>
      </c>
    </row>
    <row r="30" spans="1:12" s="18" customFormat="1" ht="37.5" customHeight="1" x14ac:dyDescent="0.15">
      <c r="A30" s="64" t="s">
        <v>62</v>
      </c>
      <c r="B30" s="25" t="s">
        <v>63</v>
      </c>
      <c r="C30" s="3">
        <f>C31</f>
        <v>100457.92</v>
      </c>
      <c r="D30" s="3">
        <f>D31</f>
        <v>100000</v>
      </c>
      <c r="E30" s="3">
        <f>E31</f>
        <v>457.91999999999825</v>
      </c>
      <c r="F30" s="3"/>
      <c r="G30" s="33"/>
      <c r="H30" s="30"/>
      <c r="I30" s="34"/>
      <c r="J30" s="4" t="s">
        <v>38</v>
      </c>
      <c r="K30" s="27" t="s">
        <v>64</v>
      </c>
      <c r="L30" s="28" t="s">
        <v>65</v>
      </c>
    </row>
    <row r="31" spans="1:12" s="18" customFormat="1" ht="37.5" customHeight="1" x14ac:dyDescent="0.15">
      <c r="A31" s="70"/>
      <c r="B31" s="37" t="s">
        <v>19</v>
      </c>
      <c r="C31" s="31">
        <v>100457.92</v>
      </c>
      <c r="D31" s="31">
        <v>100000</v>
      </c>
      <c r="E31" s="31">
        <f>C31-D31</f>
        <v>457.91999999999825</v>
      </c>
      <c r="F31" s="3"/>
      <c r="G31" s="33"/>
      <c r="H31" s="30"/>
      <c r="I31" s="34"/>
      <c r="J31" s="32" t="s">
        <v>38</v>
      </c>
      <c r="K31" s="27" t="s">
        <v>64</v>
      </c>
      <c r="L31" s="28" t="s">
        <v>65</v>
      </c>
    </row>
    <row r="32" spans="1:12" ht="30" customHeight="1" x14ac:dyDescent="0.15">
      <c r="A32" s="64" t="s">
        <v>102</v>
      </c>
      <c r="B32" s="25" t="s">
        <v>103</v>
      </c>
      <c r="C32" s="3">
        <f>C33</f>
        <v>50000</v>
      </c>
      <c r="D32" s="3">
        <f>D33</f>
        <v>0</v>
      </c>
      <c r="E32" s="3">
        <f>E33</f>
        <v>50000</v>
      </c>
      <c r="F32" s="31"/>
      <c r="G32" s="39"/>
      <c r="H32" s="30"/>
      <c r="I32" s="34"/>
      <c r="J32" s="4" t="s">
        <v>38</v>
      </c>
      <c r="K32" s="40" t="s">
        <v>104</v>
      </c>
      <c r="L32" s="28" t="s">
        <v>105</v>
      </c>
    </row>
    <row r="33" spans="1:12" ht="30" customHeight="1" x14ac:dyDescent="0.15">
      <c r="A33" s="71"/>
      <c r="B33" s="37" t="s">
        <v>19</v>
      </c>
      <c r="C33" s="31">
        <v>50000</v>
      </c>
      <c r="D33" s="31">
        <v>0</v>
      </c>
      <c r="E33" s="31">
        <f>C33-D33</f>
        <v>50000</v>
      </c>
      <c r="F33" s="31"/>
      <c r="G33" s="39"/>
      <c r="H33" s="30"/>
      <c r="I33" s="34"/>
      <c r="J33" s="32" t="s">
        <v>38</v>
      </c>
      <c r="K33" s="40" t="s">
        <v>104</v>
      </c>
      <c r="L33" s="28" t="s">
        <v>105</v>
      </c>
    </row>
    <row r="34" spans="1:12" ht="30" customHeight="1" x14ac:dyDescent="0.15">
      <c r="A34" s="64" t="s">
        <v>106</v>
      </c>
      <c r="B34" s="25" t="s">
        <v>107</v>
      </c>
      <c r="C34" s="3">
        <f>C35</f>
        <v>301236.59999999998</v>
      </c>
      <c r="D34" s="3">
        <f>D35</f>
        <v>272916</v>
      </c>
      <c r="E34" s="3">
        <f>E35</f>
        <v>28320.599999999977</v>
      </c>
      <c r="F34" s="31"/>
      <c r="G34" s="39"/>
      <c r="H34" s="30"/>
      <c r="I34" s="34"/>
      <c r="J34" s="4" t="s">
        <v>33</v>
      </c>
      <c r="K34" s="40" t="s">
        <v>108</v>
      </c>
      <c r="L34" s="28" t="s">
        <v>109</v>
      </c>
    </row>
    <row r="35" spans="1:12" ht="30" customHeight="1" x14ac:dyDescent="0.15">
      <c r="A35" s="71"/>
      <c r="B35" s="37" t="s">
        <v>19</v>
      </c>
      <c r="C35" s="31">
        <v>301236.59999999998</v>
      </c>
      <c r="D35" s="31">
        <v>272916</v>
      </c>
      <c r="E35" s="31">
        <f>C35-D35</f>
        <v>28320.599999999977</v>
      </c>
      <c r="F35" s="31"/>
      <c r="G35" s="39"/>
      <c r="H35" s="30"/>
      <c r="I35" s="34"/>
      <c r="J35" s="32" t="s">
        <v>33</v>
      </c>
      <c r="K35" s="40" t="s">
        <v>108</v>
      </c>
      <c r="L35" s="28" t="s">
        <v>109</v>
      </c>
    </row>
    <row r="36" spans="1:12" ht="84.75" customHeight="1" x14ac:dyDescent="0.15">
      <c r="A36" s="238" t="s">
        <v>289</v>
      </c>
      <c r="B36" s="238"/>
      <c r="C36" s="238"/>
      <c r="D36" s="238"/>
      <c r="E36" s="238"/>
      <c r="F36" s="238"/>
      <c r="G36" s="238"/>
      <c r="H36" s="238"/>
      <c r="I36" s="238"/>
      <c r="J36" s="238"/>
      <c r="K36" s="238"/>
      <c r="L36" s="238"/>
    </row>
    <row r="37" spans="1:12" ht="21.95" customHeight="1" x14ac:dyDescent="0.15">
      <c r="C37" s="6"/>
      <c r="D37" s="6"/>
      <c r="E37" s="6"/>
      <c r="J37" s="7"/>
    </row>
    <row r="38" spans="1:12" ht="21.95" customHeight="1" x14ac:dyDescent="0.15">
      <c r="C38" s="6"/>
      <c r="D38" s="6"/>
      <c r="E38" s="6"/>
      <c r="F38" s="57"/>
      <c r="J38" s="7"/>
    </row>
    <row r="39" spans="1:12" ht="21.95" customHeight="1" x14ac:dyDescent="0.15">
      <c r="C39" s="6"/>
      <c r="D39" s="6"/>
      <c r="E39" s="6"/>
      <c r="J39" s="7"/>
    </row>
    <row r="40" spans="1:12" ht="21.95" customHeight="1" x14ac:dyDescent="0.15">
      <c r="C40" s="6"/>
      <c r="D40" s="6"/>
      <c r="E40" s="6"/>
      <c r="J40" s="7"/>
    </row>
    <row r="41" spans="1:12" ht="18" customHeight="1" x14ac:dyDescent="0.15">
      <c r="C41" s="6"/>
      <c r="D41" s="6"/>
      <c r="E41" s="6"/>
      <c r="J41" s="7"/>
    </row>
    <row r="42" spans="1:12" ht="18" customHeight="1" x14ac:dyDescent="0.15">
      <c r="C42" s="6"/>
      <c r="D42" s="6"/>
      <c r="E42" s="6"/>
      <c r="J42" s="7"/>
    </row>
    <row r="43" spans="1:12" ht="18" customHeight="1" x14ac:dyDescent="0.15">
      <c r="C43" s="6"/>
      <c r="D43" s="6"/>
      <c r="E43" s="6"/>
      <c r="J43" s="7"/>
    </row>
    <row r="44" spans="1:12" x14ac:dyDescent="0.15">
      <c r="C44" s="6"/>
      <c r="D44" s="6"/>
      <c r="E44" s="6"/>
      <c r="J44" s="7"/>
    </row>
    <row r="45" spans="1:12" x14ac:dyDescent="0.15">
      <c r="C45" s="6"/>
      <c r="D45" s="6"/>
      <c r="E45" s="6"/>
      <c r="J45" s="7"/>
    </row>
    <row r="46" spans="1:12" x14ac:dyDescent="0.15">
      <c r="C46" s="6"/>
      <c r="D46" s="6"/>
      <c r="E46" s="6"/>
      <c r="J46" s="7"/>
    </row>
    <row r="47" spans="1:12" x14ac:dyDescent="0.15">
      <c r="C47" s="6"/>
      <c r="D47" s="6"/>
      <c r="E47" s="6"/>
      <c r="J47" s="7"/>
    </row>
    <row r="48" spans="1:12" x14ac:dyDescent="0.15">
      <c r="C48" s="6"/>
      <c r="D48" s="6"/>
      <c r="E48" s="6"/>
      <c r="J48" s="7"/>
    </row>
    <row r="49" spans="1:11" x14ac:dyDescent="0.15">
      <c r="C49" s="6"/>
      <c r="D49" s="6"/>
      <c r="E49" s="6"/>
      <c r="J49" s="7"/>
    </row>
    <row r="50" spans="1:11" s="5" customFormat="1" x14ac:dyDescent="0.15">
      <c r="A50" s="58"/>
      <c r="B50" s="2"/>
      <c r="C50" s="6"/>
      <c r="D50" s="6"/>
      <c r="E50" s="6"/>
      <c r="I50"/>
      <c r="J50" s="7"/>
      <c r="K50"/>
    </row>
    <row r="51" spans="1:11" s="5" customFormat="1" x14ac:dyDescent="0.15">
      <c r="A51" s="58"/>
      <c r="B51" s="2"/>
      <c r="C51" s="6"/>
      <c r="D51" s="6"/>
      <c r="E51" s="6"/>
      <c r="I51"/>
      <c r="J51" s="7"/>
      <c r="K51"/>
    </row>
    <row r="52" spans="1:11" s="5" customFormat="1" x14ac:dyDescent="0.15">
      <c r="A52" s="58"/>
      <c r="B52" s="2"/>
      <c r="C52" s="6"/>
      <c r="D52" s="6"/>
      <c r="E52" s="6"/>
      <c r="I52"/>
      <c r="J52" s="7"/>
      <c r="K52"/>
    </row>
    <row r="53" spans="1:11" s="5" customFormat="1" x14ac:dyDescent="0.15">
      <c r="A53" s="58"/>
      <c r="B53" s="2"/>
      <c r="C53" s="6"/>
      <c r="D53" s="6"/>
      <c r="E53" s="6"/>
      <c r="I53"/>
      <c r="J53" s="7"/>
      <c r="K53"/>
    </row>
    <row r="54" spans="1:11" s="5" customFormat="1" x14ac:dyDescent="0.15">
      <c r="A54" s="58"/>
      <c r="B54" s="2"/>
      <c r="C54" s="6"/>
      <c r="D54" s="6"/>
      <c r="E54" s="6"/>
      <c r="I54"/>
      <c r="J54" s="7"/>
      <c r="K54"/>
    </row>
    <row r="55" spans="1:11" s="5" customFormat="1" x14ac:dyDescent="0.15">
      <c r="A55" s="58"/>
      <c r="B55" s="2"/>
      <c r="C55" s="6"/>
      <c r="D55" s="6"/>
      <c r="E55" s="6"/>
      <c r="I55"/>
      <c r="J55" s="7"/>
      <c r="K55"/>
    </row>
    <row r="56" spans="1:11" s="5" customFormat="1" x14ac:dyDescent="0.15">
      <c r="A56" s="58"/>
      <c r="B56" s="2"/>
      <c r="C56" s="6"/>
      <c r="D56" s="6"/>
      <c r="E56" s="6"/>
      <c r="I56"/>
      <c r="J56" s="7"/>
      <c r="K56"/>
    </row>
    <row r="57" spans="1:11" s="5" customFormat="1" x14ac:dyDescent="0.15">
      <c r="A57" s="58"/>
      <c r="B57" s="2"/>
      <c r="C57" s="6"/>
      <c r="D57" s="6"/>
      <c r="E57" s="6"/>
      <c r="I57"/>
      <c r="J57" s="7"/>
      <c r="K57"/>
    </row>
    <row r="58" spans="1:11" s="5" customFormat="1" x14ac:dyDescent="0.15">
      <c r="A58" s="58"/>
      <c r="B58" s="2"/>
      <c r="C58" s="6"/>
      <c r="D58" s="6"/>
      <c r="E58" s="6"/>
      <c r="I58"/>
      <c r="J58" s="7"/>
      <c r="K58"/>
    </row>
    <row r="59" spans="1:11" s="5" customFormat="1" x14ac:dyDescent="0.15">
      <c r="A59" s="58"/>
      <c r="B59" s="2"/>
      <c r="C59" s="6"/>
      <c r="D59" s="6"/>
      <c r="E59" s="6"/>
      <c r="I59"/>
      <c r="J59" s="7"/>
      <c r="K59"/>
    </row>
    <row r="60" spans="1:11" s="5" customFormat="1" x14ac:dyDescent="0.15">
      <c r="A60" s="58"/>
      <c r="B60" s="2"/>
      <c r="C60" s="6"/>
      <c r="D60" s="6"/>
      <c r="E60" s="6"/>
      <c r="I60"/>
      <c r="J60" s="7"/>
      <c r="K60"/>
    </row>
    <row r="61" spans="1:11" s="5" customFormat="1" x14ac:dyDescent="0.15">
      <c r="A61" s="58"/>
      <c r="B61" s="2"/>
      <c r="C61" s="6"/>
      <c r="D61" s="6"/>
      <c r="E61" s="6"/>
      <c r="I61"/>
      <c r="J61" s="7"/>
      <c r="K61"/>
    </row>
    <row r="62" spans="1:11" s="5" customFormat="1" x14ac:dyDescent="0.15">
      <c r="A62" s="58"/>
      <c r="B62" s="2"/>
      <c r="C62" s="6"/>
      <c r="D62" s="6"/>
      <c r="E62" s="6"/>
      <c r="I62"/>
      <c r="J62" s="7"/>
      <c r="K62"/>
    </row>
    <row r="63" spans="1:11" s="5" customFormat="1" x14ac:dyDescent="0.15">
      <c r="A63" s="58"/>
      <c r="B63" s="2"/>
      <c r="C63" s="6"/>
      <c r="D63" s="6"/>
      <c r="E63" s="6"/>
      <c r="I63"/>
      <c r="J63" s="7"/>
      <c r="K63"/>
    </row>
    <row r="64" spans="1:11" s="5" customFormat="1" x14ac:dyDescent="0.15">
      <c r="A64" s="58"/>
      <c r="B64" s="2"/>
      <c r="C64" s="6"/>
      <c r="D64" s="6"/>
      <c r="E64" s="6"/>
      <c r="I64"/>
      <c r="J64" s="7"/>
      <c r="K64"/>
    </row>
    <row r="65" spans="1:11" s="5" customFormat="1" x14ac:dyDescent="0.15">
      <c r="A65" s="58"/>
      <c r="B65" s="2"/>
      <c r="C65" s="6"/>
      <c r="D65" s="6"/>
      <c r="E65" s="6"/>
      <c r="I65"/>
      <c r="J65" s="7"/>
      <c r="K65"/>
    </row>
    <row r="66" spans="1:11" s="5" customFormat="1" x14ac:dyDescent="0.15">
      <c r="A66" s="58"/>
      <c r="B66" s="2"/>
      <c r="C66" s="6"/>
      <c r="D66" s="6"/>
      <c r="E66" s="6"/>
      <c r="I66"/>
      <c r="J66" s="7"/>
      <c r="K66"/>
    </row>
    <row r="67" spans="1:11" x14ac:dyDescent="0.15">
      <c r="C67" s="6"/>
      <c r="D67" s="6"/>
      <c r="E67" s="6"/>
      <c r="J67" s="7"/>
    </row>
    <row r="68" spans="1:11" x14ac:dyDescent="0.15">
      <c r="C68" s="6"/>
      <c r="D68" s="6"/>
      <c r="E68" s="6"/>
      <c r="J68" s="7"/>
    </row>
    <row r="69" spans="1:11" x14ac:dyDescent="0.15">
      <c r="C69" s="6"/>
      <c r="D69" s="6"/>
      <c r="E69" s="6"/>
      <c r="J69" s="7"/>
    </row>
    <row r="70" spans="1:11" x14ac:dyDescent="0.15">
      <c r="C70" s="6"/>
      <c r="D70" s="6"/>
      <c r="E70" s="6"/>
      <c r="J70" s="7"/>
    </row>
    <row r="71" spans="1:11" x14ac:dyDescent="0.15">
      <c r="C71" s="6"/>
      <c r="D71" s="6"/>
      <c r="E71" s="6"/>
      <c r="J71" s="7"/>
    </row>
    <row r="72" spans="1:11" x14ac:dyDescent="0.15">
      <c r="C72" s="6"/>
      <c r="D72" s="6"/>
      <c r="E72" s="6"/>
      <c r="J72" s="7"/>
    </row>
    <row r="73" spans="1:11" x14ac:dyDescent="0.15">
      <c r="C73" s="6"/>
      <c r="D73" s="6"/>
      <c r="E73" s="6"/>
      <c r="J73" s="7"/>
    </row>
    <row r="74" spans="1:11" x14ac:dyDescent="0.15">
      <c r="C74" s="6"/>
      <c r="D74" s="6"/>
      <c r="E74" s="6"/>
      <c r="J74" s="7"/>
    </row>
    <row r="75" spans="1:11" x14ac:dyDescent="0.15">
      <c r="C75" s="6"/>
      <c r="D75" s="6"/>
      <c r="E75" s="6"/>
      <c r="J75" s="7"/>
    </row>
    <row r="76" spans="1:11" x14ac:dyDescent="0.15">
      <c r="C76" s="6"/>
      <c r="D76" s="6"/>
      <c r="E76" s="6"/>
      <c r="J76" s="7"/>
    </row>
    <row r="77" spans="1:11" x14ac:dyDescent="0.15">
      <c r="C77" s="6"/>
      <c r="D77" s="6"/>
      <c r="E77" s="6"/>
      <c r="J77" s="7"/>
    </row>
    <row r="78" spans="1:11" x14ac:dyDescent="0.15">
      <c r="C78" s="6"/>
      <c r="D78" s="6"/>
      <c r="E78" s="6"/>
      <c r="J78" s="7"/>
    </row>
    <row r="79" spans="1:11" x14ac:dyDescent="0.15">
      <c r="C79" s="6"/>
      <c r="D79" s="6"/>
      <c r="E79" s="6"/>
      <c r="J79" s="7"/>
    </row>
    <row r="80" spans="1:11" x14ac:dyDescent="0.15">
      <c r="C80" s="6"/>
      <c r="D80" s="6"/>
      <c r="E80" s="6"/>
      <c r="J80" s="7"/>
    </row>
    <row r="81" spans="3:10" x14ac:dyDescent="0.15">
      <c r="C81" s="6"/>
      <c r="D81" s="6"/>
      <c r="E81" s="6"/>
      <c r="J81" s="7"/>
    </row>
    <row r="82" spans="3:10" x14ac:dyDescent="0.15">
      <c r="C82" s="6"/>
      <c r="D82" s="6"/>
      <c r="E82" s="6"/>
      <c r="J82" s="7"/>
    </row>
    <row r="83" spans="3:10" x14ac:dyDescent="0.15">
      <c r="C83" s="6"/>
      <c r="D83" s="6"/>
      <c r="E83" s="6"/>
      <c r="J83" s="7"/>
    </row>
    <row r="84" spans="3:10" x14ac:dyDescent="0.15">
      <c r="C84" s="6"/>
      <c r="D84" s="6"/>
      <c r="E84" s="6"/>
      <c r="J84" s="7"/>
    </row>
    <row r="85" spans="3:10" x14ac:dyDescent="0.15">
      <c r="C85" s="6"/>
      <c r="D85" s="6"/>
      <c r="E85" s="6"/>
      <c r="J85" s="7"/>
    </row>
    <row r="86" spans="3:10" x14ac:dyDescent="0.15">
      <c r="C86" s="6"/>
      <c r="D86" s="6"/>
      <c r="E86" s="6"/>
      <c r="J86" s="7"/>
    </row>
    <row r="87" spans="3:10" x14ac:dyDescent="0.15">
      <c r="C87" s="6"/>
      <c r="D87" s="6"/>
      <c r="E87" s="6"/>
      <c r="J87" s="7"/>
    </row>
    <row r="88" spans="3:10" x14ac:dyDescent="0.15">
      <c r="C88" s="6"/>
      <c r="D88" s="6"/>
      <c r="E88" s="6"/>
      <c r="J88" s="7"/>
    </row>
    <row r="89" spans="3:10" x14ac:dyDescent="0.15">
      <c r="C89" s="6"/>
      <c r="D89" s="6"/>
      <c r="E89" s="6"/>
      <c r="J89" s="7"/>
    </row>
    <row r="90" spans="3:10" x14ac:dyDescent="0.15">
      <c r="C90" s="6"/>
      <c r="D90" s="6"/>
      <c r="E90" s="6"/>
      <c r="J90" s="7"/>
    </row>
    <row r="91" spans="3:10" x14ac:dyDescent="0.15">
      <c r="C91" s="6"/>
      <c r="D91" s="6"/>
      <c r="E91" s="6"/>
      <c r="J91" s="7"/>
    </row>
    <row r="92" spans="3:10" x14ac:dyDescent="0.15">
      <c r="C92" s="6"/>
      <c r="D92" s="6"/>
      <c r="E92" s="6"/>
      <c r="J92" s="7"/>
    </row>
    <row r="93" spans="3:10" x14ac:dyDescent="0.15">
      <c r="C93" s="6"/>
      <c r="D93" s="6"/>
      <c r="E93" s="6"/>
      <c r="J93" s="7"/>
    </row>
    <row r="94" spans="3:10" x14ac:dyDescent="0.15">
      <c r="C94" s="6"/>
      <c r="D94" s="6"/>
      <c r="E94" s="6"/>
      <c r="J94" s="7"/>
    </row>
    <row r="95" spans="3:10" x14ac:dyDescent="0.15">
      <c r="C95" s="6"/>
      <c r="D95" s="6"/>
      <c r="E95" s="6"/>
      <c r="J95" s="7"/>
    </row>
    <row r="96" spans="3:10" x14ac:dyDescent="0.15">
      <c r="C96" s="6"/>
      <c r="D96" s="6"/>
      <c r="E96" s="6"/>
      <c r="J96" s="7"/>
    </row>
    <row r="97" spans="3:10" x14ac:dyDescent="0.15">
      <c r="C97" s="6"/>
      <c r="D97" s="6"/>
      <c r="E97" s="6"/>
      <c r="J97" s="7"/>
    </row>
    <row r="98" spans="3:10" x14ac:dyDescent="0.15">
      <c r="C98" s="6"/>
      <c r="D98" s="6"/>
      <c r="E98" s="6"/>
      <c r="J98" s="7"/>
    </row>
    <row r="99" spans="3:10" x14ac:dyDescent="0.15">
      <c r="C99" s="6"/>
      <c r="D99" s="6"/>
      <c r="E99" s="6"/>
      <c r="J99" s="7"/>
    </row>
    <row r="100" spans="3:10" x14ac:dyDescent="0.15">
      <c r="C100" s="6"/>
      <c r="D100" s="6"/>
      <c r="E100" s="6"/>
      <c r="J100" s="7"/>
    </row>
    <row r="101" spans="3:10" x14ac:dyDescent="0.15">
      <c r="C101" s="6"/>
      <c r="D101" s="6"/>
      <c r="E101" s="6"/>
      <c r="J101" s="7"/>
    </row>
    <row r="102" spans="3:10" x14ac:dyDescent="0.15">
      <c r="C102" s="6"/>
      <c r="D102" s="6"/>
      <c r="E102" s="6"/>
      <c r="J102" s="7"/>
    </row>
    <row r="103" spans="3:10" x14ac:dyDescent="0.15">
      <c r="C103" s="6"/>
      <c r="D103" s="6"/>
      <c r="E103" s="6"/>
      <c r="J103" s="7"/>
    </row>
    <row r="104" spans="3:10" x14ac:dyDescent="0.15">
      <c r="C104" s="6"/>
      <c r="D104" s="6"/>
      <c r="E104" s="6"/>
      <c r="J104" s="7"/>
    </row>
    <row r="105" spans="3:10" x14ac:dyDescent="0.15">
      <c r="C105" s="6"/>
      <c r="D105" s="6"/>
      <c r="E105" s="6"/>
      <c r="J105" s="7"/>
    </row>
    <row r="106" spans="3:10" x14ac:dyDescent="0.15">
      <c r="C106" s="6"/>
      <c r="D106" s="6"/>
      <c r="E106" s="6"/>
      <c r="J106" s="7"/>
    </row>
    <row r="107" spans="3:10" x14ac:dyDescent="0.15">
      <c r="C107" s="6"/>
      <c r="D107" s="6"/>
      <c r="E107" s="6"/>
      <c r="J107" s="7"/>
    </row>
    <row r="108" spans="3:10" x14ac:dyDescent="0.15">
      <c r="C108" s="6"/>
      <c r="D108" s="6"/>
      <c r="E108" s="6"/>
      <c r="J108" s="7"/>
    </row>
    <row r="109" spans="3:10" x14ac:dyDescent="0.15">
      <c r="C109" s="6"/>
      <c r="D109" s="6"/>
      <c r="E109" s="6"/>
      <c r="J109" s="7"/>
    </row>
    <row r="110" spans="3:10" x14ac:dyDescent="0.15">
      <c r="C110" s="6"/>
      <c r="D110" s="6"/>
      <c r="E110" s="6"/>
      <c r="J110" s="7"/>
    </row>
    <row r="111" spans="3:10" x14ac:dyDescent="0.15">
      <c r="C111" s="6"/>
      <c r="D111" s="6"/>
      <c r="E111" s="6"/>
      <c r="J111" s="7"/>
    </row>
    <row r="112" spans="3:10" x14ac:dyDescent="0.15">
      <c r="C112" s="6"/>
      <c r="D112" s="6"/>
      <c r="E112" s="6"/>
      <c r="J112" s="7"/>
    </row>
    <row r="113" spans="3:10" x14ac:dyDescent="0.15">
      <c r="C113" s="6"/>
      <c r="D113" s="6"/>
      <c r="E113" s="6"/>
      <c r="J113" s="7"/>
    </row>
    <row r="114" spans="3:10" x14ac:dyDescent="0.15">
      <c r="C114" s="6"/>
      <c r="D114" s="6"/>
      <c r="E114" s="6"/>
      <c r="J114" s="7"/>
    </row>
    <row r="115" spans="3:10" x14ac:dyDescent="0.15">
      <c r="C115" s="6"/>
      <c r="D115" s="6"/>
      <c r="E115" s="6"/>
      <c r="J115" s="7"/>
    </row>
    <row r="116" spans="3:10" x14ac:dyDescent="0.15">
      <c r="C116" s="6"/>
      <c r="D116" s="6"/>
      <c r="E116" s="6"/>
      <c r="J116" s="7"/>
    </row>
    <row r="117" spans="3:10" x14ac:dyDescent="0.15">
      <c r="C117" s="6"/>
      <c r="D117" s="6"/>
      <c r="E117" s="6"/>
      <c r="J117" s="7"/>
    </row>
    <row r="118" spans="3:10" x14ac:dyDescent="0.15">
      <c r="C118" s="6"/>
      <c r="D118" s="6"/>
      <c r="E118" s="6"/>
      <c r="J118" s="7"/>
    </row>
    <row r="119" spans="3:10" x14ac:dyDescent="0.15">
      <c r="C119" s="6"/>
      <c r="D119" s="6"/>
      <c r="E119" s="6"/>
      <c r="J119" s="7"/>
    </row>
    <row r="120" spans="3:10" x14ac:dyDescent="0.15">
      <c r="C120" s="6"/>
      <c r="D120" s="6"/>
      <c r="E120" s="6"/>
      <c r="J120" s="7"/>
    </row>
    <row r="121" spans="3:10" x14ac:dyDescent="0.15">
      <c r="C121" s="6"/>
      <c r="D121" s="6"/>
      <c r="E121" s="6"/>
      <c r="J121" s="7"/>
    </row>
    <row r="122" spans="3:10" x14ac:dyDescent="0.15">
      <c r="C122" s="6"/>
      <c r="D122" s="6"/>
      <c r="E122" s="6"/>
      <c r="J122" s="7"/>
    </row>
    <row r="123" spans="3:10" x14ac:dyDescent="0.15">
      <c r="C123" s="6"/>
      <c r="D123" s="6"/>
      <c r="E123" s="6"/>
      <c r="J123" s="7"/>
    </row>
    <row r="124" spans="3:10" x14ac:dyDescent="0.15">
      <c r="C124" s="6"/>
      <c r="D124" s="6"/>
      <c r="E124" s="6"/>
      <c r="J124" s="7"/>
    </row>
    <row r="125" spans="3:10" x14ac:dyDescent="0.15">
      <c r="C125" s="6"/>
      <c r="D125" s="6"/>
      <c r="E125" s="6"/>
      <c r="J125" s="7"/>
    </row>
    <row r="126" spans="3:10" x14ac:dyDescent="0.15">
      <c r="C126" s="6"/>
      <c r="D126" s="6"/>
      <c r="E126" s="6"/>
      <c r="J126" s="7"/>
    </row>
    <row r="127" spans="3:10" x14ac:dyDescent="0.15">
      <c r="C127" s="6"/>
      <c r="D127" s="6"/>
      <c r="E127" s="6"/>
      <c r="J127" s="7"/>
    </row>
    <row r="128" spans="3:10"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sheetData>
  <autoFilter ref="A3:N36" xr:uid="{00000000-0009-0000-0000-000002000000}"/>
  <mergeCells count="2">
    <mergeCell ref="A2:L2"/>
    <mergeCell ref="A36:L3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03"/>
  <sheetViews>
    <sheetView workbookViewId="0">
      <pane ySplit="3" topLeftCell="A4" activePane="bottomLeft" state="frozen"/>
      <selection pane="bottomLeft" activeCell="N6" sqref="N6"/>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332</v>
      </c>
      <c r="B2" s="236"/>
      <c r="C2" s="236"/>
      <c r="D2" s="236"/>
      <c r="E2" s="236"/>
      <c r="F2" s="236"/>
      <c r="G2" s="236"/>
      <c r="H2" s="236"/>
      <c r="I2" s="236"/>
      <c r="J2" s="236"/>
      <c r="K2" s="236"/>
      <c r="L2" s="236"/>
    </row>
    <row r="3" spans="1:14" ht="40.5" customHeight="1" x14ac:dyDescent="0.15">
      <c r="A3" s="59" t="s">
        <v>1</v>
      </c>
      <c r="B3" s="46" t="s">
        <v>2</v>
      </c>
      <c r="C3" s="9" t="s">
        <v>3</v>
      </c>
      <c r="D3" s="9" t="s">
        <v>4</v>
      </c>
      <c r="E3" s="9" t="s">
        <v>5</v>
      </c>
      <c r="F3" s="10"/>
      <c r="G3" s="10"/>
      <c r="H3" s="10"/>
      <c r="I3" s="11"/>
      <c r="J3" s="9" t="s">
        <v>6</v>
      </c>
      <c r="K3" s="9" t="s">
        <v>7</v>
      </c>
      <c r="L3" s="12" t="s">
        <v>8</v>
      </c>
      <c r="N3" s="5" t="s">
        <v>290</v>
      </c>
    </row>
    <row r="4" spans="1:14" ht="40.5" customHeight="1" x14ac:dyDescent="0.15">
      <c r="A4" s="65" t="s">
        <v>283</v>
      </c>
      <c r="B4" s="66" t="s">
        <v>287</v>
      </c>
      <c r="C4" s="61">
        <f>C5+'冠名基金收支明细 (2020)'!C4</f>
        <v>12659387.199999999</v>
      </c>
      <c r="D4" s="61">
        <f>D5+'冠名基金收支明细 (2020)'!D4</f>
        <v>9975337.4199999999</v>
      </c>
      <c r="E4" s="61">
        <f>SUM(E6,E9,E12,E15,E18,E21,E24,E27,E30,E31,E34,E37,E39,E41,E43,E45,E47,E50,E53,E55,E57,E59,E61,E76,E78,E80,E82,E84)</f>
        <v>2684049.7800000003</v>
      </c>
      <c r="F4" s="10"/>
      <c r="G4" s="10"/>
      <c r="H4" s="10"/>
      <c r="I4" s="11"/>
      <c r="J4" s="14" t="s">
        <v>9</v>
      </c>
      <c r="K4" s="14" t="s">
        <v>9</v>
      </c>
      <c r="L4" s="48" t="s">
        <v>9</v>
      </c>
      <c r="N4" s="63">
        <f>E5+'冠名基金收支明细 (2020)'!E4</f>
        <v>2684049.7799999998</v>
      </c>
    </row>
    <row r="5" spans="1:14" ht="40.5" customHeight="1" x14ac:dyDescent="0.15">
      <c r="A5" s="65" t="s">
        <v>283</v>
      </c>
      <c r="B5" s="46" t="s">
        <v>20</v>
      </c>
      <c r="C5" s="61">
        <f>SUM(C6,C9,C12,C15,C18,C21,C24,C27,C30,C31,C34,C37,C39,C41,C43,C45,C47,C50,C53,C55,C57,C59,C61,C76,C78,C80,C82,C84)</f>
        <v>7913352.5</v>
      </c>
      <c r="D5" s="61">
        <f>SUM(D6,D9,D12,D15,D18,D21,D24,D27,D30,D31,D34,D37,D39,D41,D43,D45,D47,D50,D53,D55,D57,D59,D61,D76,D78,D80,D82,D84)</f>
        <v>5812353</v>
      </c>
      <c r="E5" s="61">
        <f>E8+E11+E23+E33+E36+E38+E40+E42+E44+E46+E49+E52+E54+E56+E58+E60+E63+E65+E67+E69+E71+E72+E74+E77+E79+E81+E83+E85</f>
        <v>2100999.5</v>
      </c>
      <c r="F5" s="10"/>
      <c r="G5" s="10"/>
      <c r="H5" s="10"/>
      <c r="I5" s="11"/>
      <c r="J5" s="14" t="s">
        <v>9</v>
      </c>
      <c r="K5" s="14" t="s">
        <v>9</v>
      </c>
      <c r="L5" s="48" t="s">
        <v>9</v>
      </c>
      <c r="N5" s="63"/>
    </row>
    <row r="6" spans="1:14" s="18" customFormat="1" ht="37.5" customHeight="1" x14ac:dyDescent="0.15">
      <c r="A6" s="64" t="s">
        <v>13</v>
      </c>
      <c r="B6" s="25" t="s">
        <v>14</v>
      </c>
      <c r="C6" s="3">
        <f>C8</f>
        <v>50000</v>
      </c>
      <c r="D6" s="3">
        <f>D8</f>
        <v>100000</v>
      </c>
      <c r="E6" s="3">
        <f>E7+E8</f>
        <v>301688</v>
      </c>
      <c r="F6" s="26"/>
      <c r="G6" s="26"/>
      <c r="H6" s="26"/>
      <c r="I6" s="26"/>
      <c r="J6" s="4" t="s">
        <v>15</v>
      </c>
      <c r="K6" s="27" t="s">
        <v>16</v>
      </c>
      <c r="L6" s="28" t="s">
        <v>17</v>
      </c>
      <c r="N6" s="19"/>
    </row>
    <row r="7" spans="1:14" s="18" customFormat="1" ht="37.5" customHeight="1" x14ac:dyDescent="0.15">
      <c r="A7" s="64" t="s">
        <v>13</v>
      </c>
      <c r="B7" s="46" t="s">
        <v>19</v>
      </c>
      <c r="C7" s="14" t="s">
        <v>9</v>
      </c>
      <c r="D7" s="14" t="s">
        <v>9</v>
      </c>
      <c r="E7" s="31">
        <f>'冠名基金收支明细 (2020)'!E6</f>
        <v>351688</v>
      </c>
      <c r="F7" s="26"/>
      <c r="G7" s="26"/>
      <c r="H7" s="26"/>
      <c r="I7" s="26"/>
      <c r="J7" s="32" t="s">
        <v>15</v>
      </c>
      <c r="K7" s="27" t="s">
        <v>16</v>
      </c>
      <c r="L7" s="28" t="s">
        <v>17</v>
      </c>
    </row>
    <row r="8" spans="1:14" s="18" customFormat="1" ht="37.5" customHeight="1" x14ac:dyDescent="0.15">
      <c r="A8" s="64" t="s">
        <v>13</v>
      </c>
      <c r="B8" s="46" t="s">
        <v>20</v>
      </c>
      <c r="C8" s="31">
        <v>50000</v>
      </c>
      <c r="D8" s="31">
        <v>100000</v>
      </c>
      <c r="E8" s="31">
        <f>C8-D8</f>
        <v>-50000</v>
      </c>
      <c r="F8" s="26"/>
      <c r="G8" s="26"/>
      <c r="H8" s="26"/>
      <c r="I8" s="26"/>
      <c r="J8" s="32" t="s">
        <v>15</v>
      </c>
      <c r="K8" s="27" t="s">
        <v>16</v>
      </c>
      <c r="L8" s="28" t="s">
        <v>17</v>
      </c>
      <c r="N8" s="19"/>
    </row>
    <row r="9" spans="1:14" s="18" customFormat="1" ht="37.5" customHeight="1" x14ac:dyDescent="0.15">
      <c r="A9" s="64" t="s">
        <v>21</v>
      </c>
      <c r="B9" s="25" t="s">
        <v>22</v>
      </c>
      <c r="C9" s="3">
        <f>C11</f>
        <v>2250000</v>
      </c>
      <c r="D9" s="3">
        <f>D11</f>
        <v>2250000</v>
      </c>
      <c r="E9" s="3">
        <f>E10+E11</f>
        <v>0</v>
      </c>
      <c r="F9" s="3"/>
      <c r="G9" s="33"/>
      <c r="H9" s="30"/>
      <c r="I9" s="34"/>
      <c r="J9" s="4" t="s">
        <v>23</v>
      </c>
      <c r="K9" s="27" t="s">
        <v>24</v>
      </c>
      <c r="L9" s="28" t="s">
        <v>25</v>
      </c>
    </row>
    <row r="10" spans="1:14" s="18" customFormat="1" ht="37.5" customHeight="1" x14ac:dyDescent="0.15">
      <c r="A10" s="64" t="s">
        <v>21</v>
      </c>
      <c r="B10" s="46" t="s">
        <v>19</v>
      </c>
      <c r="C10" s="14" t="s">
        <v>9</v>
      </c>
      <c r="D10" s="14" t="s">
        <v>9</v>
      </c>
      <c r="E10" s="31">
        <f>'冠名基金收支明细 (2020)'!E9</f>
        <v>0</v>
      </c>
      <c r="F10" s="3"/>
      <c r="G10" s="33"/>
      <c r="H10" s="30"/>
      <c r="I10" s="34"/>
      <c r="J10" s="32" t="s">
        <v>23</v>
      </c>
      <c r="K10" s="27" t="s">
        <v>24</v>
      </c>
      <c r="L10" s="28" t="s">
        <v>25</v>
      </c>
    </row>
    <row r="11" spans="1:14" s="18" customFormat="1" ht="37.5" customHeight="1" x14ac:dyDescent="0.15">
      <c r="A11" s="64" t="s">
        <v>21</v>
      </c>
      <c r="B11" s="46" t="s">
        <v>20</v>
      </c>
      <c r="C11" s="31">
        <v>2250000</v>
      </c>
      <c r="D11" s="31">
        <v>2250000</v>
      </c>
      <c r="E11" s="31">
        <f>C11-D11</f>
        <v>0</v>
      </c>
      <c r="F11" s="3"/>
      <c r="G11" s="33"/>
      <c r="H11" s="30"/>
      <c r="I11" s="34"/>
      <c r="J11" s="32" t="s">
        <v>23</v>
      </c>
      <c r="K11" s="27" t="s">
        <v>24</v>
      </c>
      <c r="L11" s="28" t="s">
        <v>25</v>
      </c>
    </row>
    <row r="12" spans="1:14" s="18" customFormat="1" ht="37.5" customHeight="1" x14ac:dyDescent="0.15">
      <c r="A12" s="64" t="s">
        <v>26</v>
      </c>
      <c r="B12" s="25" t="s">
        <v>27</v>
      </c>
      <c r="C12" s="3">
        <v>0</v>
      </c>
      <c r="D12" s="3">
        <v>0</v>
      </c>
      <c r="E12" s="3">
        <f>E13</f>
        <v>20000</v>
      </c>
      <c r="F12" s="3"/>
      <c r="G12" s="33"/>
      <c r="H12" s="30"/>
      <c r="I12" s="34"/>
      <c r="J12" s="4" t="s">
        <v>28</v>
      </c>
      <c r="K12" s="35" t="s">
        <v>29</v>
      </c>
      <c r="L12" s="28" t="s">
        <v>30</v>
      </c>
    </row>
    <row r="13" spans="1:14" s="18" customFormat="1" ht="37.5" customHeight="1" x14ac:dyDescent="0.15">
      <c r="A13" s="64" t="s">
        <v>26</v>
      </c>
      <c r="B13" s="46" t="s">
        <v>20</v>
      </c>
      <c r="C13" s="14" t="s">
        <v>9</v>
      </c>
      <c r="D13" s="14" t="s">
        <v>9</v>
      </c>
      <c r="E13" s="31">
        <f>'冠名基金收支明细 (2020)'!E12</f>
        <v>20000</v>
      </c>
      <c r="F13" s="3"/>
      <c r="G13" s="33"/>
      <c r="H13" s="30"/>
      <c r="I13" s="34"/>
      <c r="J13" s="32" t="s">
        <v>28</v>
      </c>
      <c r="K13" s="35" t="s">
        <v>29</v>
      </c>
      <c r="L13" s="28" t="s">
        <v>30</v>
      </c>
      <c r="N13" s="19"/>
    </row>
    <row r="14" spans="1:14" s="18" customFormat="1" ht="37.5" customHeight="1" x14ac:dyDescent="0.15">
      <c r="A14" s="64" t="s">
        <v>26</v>
      </c>
      <c r="B14" s="46" t="s">
        <v>20</v>
      </c>
      <c r="C14" s="31">
        <v>0</v>
      </c>
      <c r="D14" s="31">
        <v>0</v>
      </c>
      <c r="E14" s="31">
        <v>0</v>
      </c>
      <c r="F14" s="3"/>
      <c r="G14" s="33"/>
      <c r="H14" s="30"/>
      <c r="I14" s="34"/>
      <c r="J14" s="32" t="s">
        <v>28</v>
      </c>
      <c r="K14" s="35" t="s">
        <v>29</v>
      </c>
      <c r="L14" s="28" t="s">
        <v>30</v>
      </c>
      <c r="N14" s="19"/>
    </row>
    <row r="15" spans="1:14" s="18" customFormat="1" ht="37.5" customHeight="1" x14ac:dyDescent="0.15">
      <c r="A15" s="64" t="s">
        <v>31</v>
      </c>
      <c r="B15" s="25" t="s">
        <v>32</v>
      </c>
      <c r="C15" s="3">
        <v>0</v>
      </c>
      <c r="D15" s="3">
        <v>0</v>
      </c>
      <c r="E15" s="3">
        <f>E16</f>
        <v>1520</v>
      </c>
      <c r="F15" s="3"/>
      <c r="G15" s="33"/>
      <c r="H15" s="30"/>
      <c r="I15" s="34"/>
      <c r="J15" s="4" t="s">
        <v>33</v>
      </c>
      <c r="K15" s="27" t="s">
        <v>34</v>
      </c>
      <c r="L15" s="28" t="s">
        <v>35</v>
      </c>
    </row>
    <row r="16" spans="1:14" s="18" customFormat="1" ht="37.5" customHeight="1" x14ac:dyDescent="0.15">
      <c r="A16" s="64" t="s">
        <v>31</v>
      </c>
      <c r="B16" s="46" t="s">
        <v>19</v>
      </c>
      <c r="C16" s="14" t="s">
        <v>9</v>
      </c>
      <c r="D16" s="14" t="s">
        <v>9</v>
      </c>
      <c r="E16" s="31">
        <f>'冠名基金收支明细 (2020)'!E15</f>
        <v>1520</v>
      </c>
      <c r="F16" s="3"/>
      <c r="G16" s="33"/>
      <c r="H16" s="30"/>
      <c r="I16" s="34"/>
      <c r="J16" s="32" t="s">
        <v>33</v>
      </c>
      <c r="K16" s="27" t="s">
        <v>34</v>
      </c>
      <c r="L16" s="28" t="s">
        <v>35</v>
      </c>
    </row>
    <row r="17" spans="1:12" s="18" customFormat="1" ht="37.5" customHeight="1" x14ac:dyDescent="0.15">
      <c r="A17" s="64" t="s">
        <v>31</v>
      </c>
      <c r="B17" s="46" t="s">
        <v>20</v>
      </c>
      <c r="C17" s="31">
        <v>0</v>
      </c>
      <c r="D17" s="31">
        <v>0</v>
      </c>
      <c r="E17" s="31">
        <v>0</v>
      </c>
      <c r="F17" s="3"/>
      <c r="G17" s="33"/>
      <c r="H17" s="30"/>
      <c r="I17" s="34"/>
      <c r="J17" s="32" t="s">
        <v>33</v>
      </c>
      <c r="K17" s="27" t="s">
        <v>34</v>
      </c>
      <c r="L17" s="28" t="s">
        <v>35</v>
      </c>
    </row>
    <row r="18" spans="1:12" s="18" customFormat="1" ht="37.5" customHeight="1" x14ac:dyDescent="0.15">
      <c r="A18" s="64" t="s">
        <v>36</v>
      </c>
      <c r="B18" s="25" t="s">
        <v>37</v>
      </c>
      <c r="C18" s="3">
        <f>C20</f>
        <v>0</v>
      </c>
      <c r="D18" s="3">
        <f>D20</f>
        <v>0</v>
      </c>
      <c r="E18" s="3">
        <f>E19</f>
        <v>18350</v>
      </c>
      <c r="F18" s="3"/>
      <c r="G18" s="33"/>
      <c r="H18" s="30"/>
      <c r="I18" s="34"/>
      <c r="J18" s="4" t="s">
        <v>38</v>
      </c>
      <c r="K18" s="27" t="s">
        <v>39</v>
      </c>
      <c r="L18" s="28" t="s">
        <v>40</v>
      </c>
    </row>
    <row r="19" spans="1:12" s="18" customFormat="1" ht="37.5" customHeight="1" x14ac:dyDescent="0.15">
      <c r="A19" s="64" t="s">
        <v>36</v>
      </c>
      <c r="B19" s="46" t="s">
        <v>19</v>
      </c>
      <c r="C19" s="14" t="s">
        <v>9</v>
      </c>
      <c r="D19" s="14" t="s">
        <v>9</v>
      </c>
      <c r="E19" s="31">
        <f>'冠名基金收支明细 (2020)'!E18</f>
        <v>18350</v>
      </c>
      <c r="F19" s="3"/>
      <c r="G19" s="33"/>
      <c r="H19" s="30"/>
      <c r="I19" s="34"/>
      <c r="J19" s="32" t="s">
        <v>38</v>
      </c>
      <c r="K19" s="27" t="s">
        <v>39</v>
      </c>
      <c r="L19" s="28" t="s">
        <v>40</v>
      </c>
    </row>
    <row r="20" spans="1:12" s="18" customFormat="1" ht="37.5" customHeight="1" x14ac:dyDescent="0.15">
      <c r="A20" s="64" t="s">
        <v>36</v>
      </c>
      <c r="B20" s="46" t="s">
        <v>20</v>
      </c>
      <c r="C20" s="31">
        <v>0</v>
      </c>
      <c r="D20" s="31">
        <v>0</v>
      </c>
      <c r="E20" s="31">
        <v>0</v>
      </c>
      <c r="F20" s="3"/>
      <c r="G20" s="33"/>
      <c r="H20" s="30"/>
      <c r="I20" s="34"/>
      <c r="J20" s="32" t="s">
        <v>38</v>
      </c>
      <c r="K20" s="27" t="s">
        <v>39</v>
      </c>
      <c r="L20" s="28" t="s">
        <v>40</v>
      </c>
    </row>
    <row r="21" spans="1:12" s="18" customFormat="1" ht="37.5" customHeight="1" x14ac:dyDescent="0.15">
      <c r="A21" s="64" t="s">
        <v>41</v>
      </c>
      <c r="B21" s="25" t="s">
        <v>42</v>
      </c>
      <c r="C21" s="3">
        <f>C23</f>
        <v>0</v>
      </c>
      <c r="D21" s="3">
        <f>D23</f>
        <v>17200</v>
      </c>
      <c r="E21" s="3">
        <f>E22+E23</f>
        <v>15513.759999999995</v>
      </c>
      <c r="F21" s="3"/>
      <c r="G21" s="33"/>
      <c r="H21" s="30"/>
      <c r="I21" s="34"/>
      <c r="J21" s="4" t="s">
        <v>33</v>
      </c>
      <c r="K21" s="27" t="s">
        <v>43</v>
      </c>
      <c r="L21" s="28" t="s">
        <v>44</v>
      </c>
    </row>
    <row r="22" spans="1:12" s="18" customFormat="1" ht="37.5" customHeight="1" x14ac:dyDescent="0.15">
      <c r="A22" s="64" t="s">
        <v>41</v>
      </c>
      <c r="B22" s="46" t="s">
        <v>19</v>
      </c>
      <c r="C22" s="14" t="s">
        <v>9</v>
      </c>
      <c r="D22" s="14" t="s">
        <v>9</v>
      </c>
      <c r="E22" s="31">
        <f>'冠名基金收支明细 (2020)'!E21</f>
        <v>32713.759999999995</v>
      </c>
      <c r="F22" s="3"/>
      <c r="G22" s="33"/>
      <c r="H22" s="30"/>
      <c r="I22" s="34"/>
      <c r="J22" s="32" t="s">
        <v>33</v>
      </c>
      <c r="K22" s="27" t="s">
        <v>43</v>
      </c>
      <c r="L22" s="28" t="s">
        <v>44</v>
      </c>
    </row>
    <row r="23" spans="1:12" s="18" customFormat="1" ht="37.5" customHeight="1" x14ac:dyDescent="0.15">
      <c r="A23" s="64" t="s">
        <v>41</v>
      </c>
      <c r="B23" s="46" t="s">
        <v>20</v>
      </c>
      <c r="C23" s="31">
        <v>0</v>
      </c>
      <c r="D23" s="31">
        <v>17200</v>
      </c>
      <c r="E23" s="31">
        <f>C23-D23</f>
        <v>-17200</v>
      </c>
      <c r="F23" s="3"/>
      <c r="G23" s="33"/>
      <c r="H23" s="30"/>
      <c r="I23" s="34"/>
      <c r="J23" s="32" t="s">
        <v>33</v>
      </c>
      <c r="K23" s="27" t="s">
        <v>43</v>
      </c>
      <c r="L23" s="28" t="s">
        <v>44</v>
      </c>
    </row>
    <row r="24" spans="1:12" s="18" customFormat="1" ht="37.5" customHeight="1" x14ac:dyDescent="0.15">
      <c r="A24" s="64" t="s">
        <v>46</v>
      </c>
      <c r="B24" s="25" t="s">
        <v>47</v>
      </c>
      <c r="C24" s="3">
        <f>C26</f>
        <v>0</v>
      </c>
      <c r="D24" s="3">
        <f>D26</f>
        <v>0</v>
      </c>
      <c r="E24" s="3">
        <f>E25</f>
        <v>30000</v>
      </c>
      <c r="F24" s="3"/>
      <c r="G24" s="33"/>
      <c r="H24" s="30"/>
      <c r="I24" s="34"/>
      <c r="J24" s="4" t="s">
        <v>33</v>
      </c>
      <c r="K24" s="27" t="s">
        <v>48</v>
      </c>
      <c r="L24" s="28" t="s">
        <v>49</v>
      </c>
    </row>
    <row r="25" spans="1:12" s="18" customFormat="1" ht="37.5" customHeight="1" x14ac:dyDescent="0.15">
      <c r="A25" s="64" t="s">
        <v>46</v>
      </c>
      <c r="B25" s="46" t="s">
        <v>19</v>
      </c>
      <c r="C25" s="14" t="s">
        <v>9</v>
      </c>
      <c r="D25" s="14" t="s">
        <v>9</v>
      </c>
      <c r="E25" s="31">
        <f>'冠名基金收支明细 (2020)'!E23</f>
        <v>30000</v>
      </c>
      <c r="F25" s="3"/>
      <c r="G25" s="33"/>
      <c r="H25" s="30"/>
      <c r="I25" s="34"/>
      <c r="J25" s="32" t="s">
        <v>33</v>
      </c>
      <c r="K25" s="27" t="s">
        <v>48</v>
      </c>
      <c r="L25" s="28" t="s">
        <v>49</v>
      </c>
    </row>
    <row r="26" spans="1:12" s="18" customFormat="1" ht="37.5" customHeight="1" x14ac:dyDescent="0.15">
      <c r="A26" s="64" t="s">
        <v>46</v>
      </c>
      <c r="B26" s="46" t="s">
        <v>20</v>
      </c>
      <c r="C26" s="31">
        <v>0</v>
      </c>
      <c r="D26" s="31">
        <v>0</v>
      </c>
      <c r="E26" s="31">
        <v>0</v>
      </c>
      <c r="F26" s="3"/>
      <c r="G26" s="33"/>
      <c r="H26" s="30"/>
      <c r="I26" s="34"/>
      <c r="J26" s="32" t="s">
        <v>33</v>
      </c>
      <c r="K26" s="27" t="s">
        <v>48</v>
      </c>
      <c r="L26" s="28" t="s">
        <v>49</v>
      </c>
    </row>
    <row r="27" spans="1:12" s="18" customFormat="1" ht="37.5" customHeight="1" x14ac:dyDescent="0.15">
      <c r="A27" s="64" t="s">
        <v>50</v>
      </c>
      <c r="B27" s="25" t="s">
        <v>51</v>
      </c>
      <c r="C27" s="3">
        <f>C29</f>
        <v>0</v>
      </c>
      <c r="D27" s="3">
        <f>D29</f>
        <v>0</v>
      </c>
      <c r="E27" s="3">
        <f>'冠名基金收支明细 (2020)'!E25</f>
        <v>50000</v>
      </c>
      <c r="F27" s="3"/>
      <c r="G27" s="33"/>
      <c r="H27" s="30"/>
      <c r="I27" s="34"/>
      <c r="J27" s="4" t="s">
        <v>33</v>
      </c>
      <c r="K27" s="27" t="s">
        <v>52</v>
      </c>
      <c r="L27" s="28" t="s">
        <v>53</v>
      </c>
    </row>
    <row r="28" spans="1:12" s="18" customFormat="1" ht="37.5" customHeight="1" x14ac:dyDescent="0.15">
      <c r="A28" s="64" t="s">
        <v>50</v>
      </c>
      <c r="B28" s="46" t="s">
        <v>19</v>
      </c>
      <c r="C28" s="14" t="s">
        <v>9</v>
      </c>
      <c r="D28" s="14" t="s">
        <v>9</v>
      </c>
      <c r="E28" s="31">
        <f>'冠名基金收支明细 (2020)'!E25</f>
        <v>50000</v>
      </c>
      <c r="F28" s="3"/>
      <c r="G28" s="33"/>
      <c r="H28" s="30"/>
      <c r="I28" s="34"/>
      <c r="J28" s="32" t="s">
        <v>33</v>
      </c>
      <c r="K28" s="27" t="s">
        <v>52</v>
      </c>
      <c r="L28" s="28" t="s">
        <v>53</v>
      </c>
    </row>
    <row r="29" spans="1:12" s="18" customFormat="1" ht="37.5" customHeight="1" x14ac:dyDescent="0.15">
      <c r="A29" s="64" t="s">
        <v>50</v>
      </c>
      <c r="B29" s="46" t="s">
        <v>20</v>
      </c>
      <c r="C29" s="31">
        <v>0</v>
      </c>
      <c r="D29" s="31">
        <v>0</v>
      </c>
      <c r="E29" s="31">
        <v>0</v>
      </c>
      <c r="F29" s="3"/>
      <c r="G29" s="33"/>
      <c r="H29" s="30"/>
      <c r="I29" s="34"/>
      <c r="J29" s="32" t="s">
        <v>33</v>
      </c>
      <c r="K29" s="27" t="s">
        <v>52</v>
      </c>
      <c r="L29" s="28" t="s">
        <v>53</v>
      </c>
    </row>
    <row r="30" spans="1:12" s="18" customFormat="1" ht="37.5" customHeight="1" x14ac:dyDescent="0.15">
      <c r="A30" s="64" t="s">
        <v>54</v>
      </c>
      <c r="B30" s="25" t="s">
        <v>55</v>
      </c>
      <c r="C30" s="3">
        <v>0</v>
      </c>
      <c r="D30" s="3">
        <v>0</v>
      </c>
      <c r="E30" s="3">
        <v>0</v>
      </c>
      <c r="F30" s="3"/>
      <c r="G30" s="33"/>
      <c r="H30" s="30"/>
      <c r="I30" s="34"/>
      <c r="J30" s="4" t="s">
        <v>10</v>
      </c>
      <c r="K30" s="36" t="s">
        <v>56</v>
      </c>
      <c r="L30" s="28" t="s">
        <v>57</v>
      </c>
    </row>
    <row r="31" spans="1:12" s="18" customFormat="1" ht="37.5" customHeight="1" x14ac:dyDescent="0.15">
      <c r="A31" s="64" t="s">
        <v>58</v>
      </c>
      <c r="B31" s="25" t="s">
        <v>59</v>
      </c>
      <c r="C31" s="3">
        <f>C33</f>
        <v>200000</v>
      </c>
      <c r="D31" s="3">
        <f>D33</f>
        <v>200000</v>
      </c>
      <c r="E31" s="3">
        <f>E32+E33</f>
        <v>0</v>
      </c>
      <c r="F31" s="3"/>
      <c r="G31" s="33"/>
      <c r="H31" s="30"/>
      <c r="I31" s="34"/>
      <c r="J31" s="4" t="s">
        <v>33</v>
      </c>
      <c r="K31" s="27" t="s">
        <v>60</v>
      </c>
      <c r="L31" s="28" t="s">
        <v>61</v>
      </c>
    </row>
    <row r="32" spans="1:12" s="18" customFormat="1" ht="37.5" customHeight="1" x14ac:dyDescent="0.15">
      <c r="A32" s="64" t="s">
        <v>58</v>
      </c>
      <c r="B32" s="46" t="s">
        <v>19</v>
      </c>
      <c r="C32" s="14" t="s">
        <v>9</v>
      </c>
      <c r="D32" s="14" t="s">
        <v>9</v>
      </c>
      <c r="E32" s="31">
        <f>'冠名基金收支明细 (2020)'!E28</f>
        <v>0</v>
      </c>
      <c r="F32" s="3"/>
      <c r="G32" s="33"/>
      <c r="H32" s="30"/>
      <c r="I32" s="34"/>
      <c r="J32" s="4" t="s">
        <v>33</v>
      </c>
      <c r="K32" s="27" t="s">
        <v>60</v>
      </c>
      <c r="L32" s="28" t="s">
        <v>65</v>
      </c>
    </row>
    <row r="33" spans="1:12" s="18" customFormat="1" ht="37.5" customHeight="1" x14ac:dyDescent="0.15">
      <c r="A33" s="64" t="s">
        <v>58</v>
      </c>
      <c r="B33" s="46" t="s">
        <v>20</v>
      </c>
      <c r="C33" s="31">
        <v>200000</v>
      </c>
      <c r="D33" s="31">
        <v>200000</v>
      </c>
      <c r="E33" s="31">
        <v>0</v>
      </c>
      <c r="F33" s="3"/>
      <c r="G33" s="33"/>
      <c r="H33" s="30"/>
      <c r="I33" s="34"/>
      <c r="J33" s="32" t="s">
        <v>33</v>
      </c>
      <c r="K33" s="27" t="s">
        <v>60</v>
      </c>
      <c r="L33" s="28" t="s">
        <v>61</v>
      </c>
    </row>
    <row r="34" spans="1:12" s="18" customFormat="1" ht="37.5" customHeight="1" x14ac:dyDescent="0.15">
      <c r="A34" s="64" t="s">
        <v>62</v>
      </c>
      <c r="B34" s="25" t="s">
        <v>63</v>
      </c>
      <c r="C34" s="3">
        <f>C36</f>
        <v>202000</v>
      </c>
      <c r="D34" s="3">
        <f>D36</f>
        <v>100000</v>
      </c>
      <c r="E34" s="3">
        <f>E35+E36</f>
        <v>102457.92</v>
      </c>
      <c r="F34" s="3"/>
      <c r="G34" s="33"/>
      <c r="H34" s="30"/>
      <c r="I34" s="34"/>
      <c r="J34" s="4" t="s">
        <v>38</v>
      </c>
      <c r="K34" s="27" t="s">
        <v>64</v>
      </c>
      <c r="L34" s="28" t="s">
        <v>65</v>
      </c>
    </row>
    <row r="35" spans="1:12" s="18" customFormat="1" ht="37.5" customHeight="1" x14ac:dyDescent="0.15">
      <c r="A35" s="64" t="s">
        <v>62</v>
      </c>
      <c r="B35" s="46" t="s">
        <v>19</v>
      </c>
      <c r="C35" s="31">
        <v>0</v>
      </c>
      <c r="D35" s="31">
        <v>0</v>
      </c>
      <c r="E35" s="31">
        <f>'冠名基金收支明细 (2020)'!E30</f>
        <v>457.91999999999825</v>
      </c>
      <c r="F35" s="3"/>
      <c r="G35" s="33"/>
      <c r="H35" s="30"/>
      <c r="I35" s="34"/>
      <c r="J35" s="32" t="s">
        <v>38</v>
      </c>
      <c r="K35" s="27" t="s">
        <v>64</v>
      </c>
      <c r="L35" s="28" t="s">
        <v>65</v>
      </c>
    </row>
    <row r="36" spans="1:12" s="18" customFormat="1" ht="37.5" customHeight="1" x14ac:dyDescent="0.15">
      <c r="A36" s="64" t="s">
        <v>62</v>
      </c>
      <c r="B36" s="46" t="s">
        <v>20</v>
      </c>
      <c r="C36" s="31">
        <v>202000</v>
      </c>
      <c r="D36" s="31">
        <v>100000</v>
      </c>
      <c r="E36" s="31">
        <f>C36-D36</f>
        <v>102000</v>
      </c>
      <c r="F36" s="3"/>
      <c r="G36" s="33"/>
      <c r="H36" s="30"/>
      <c r="I36" s="34"/>
      <c r="J36" s="32" t="s">
        <v>38</v>
      </c>
      <c r="K36" s="27" t="s">
        <v>64</v>
      </c>
      <c r="L36" s="28" t="s">
        <v>65</v>
      </c>
    </row>
    <row r="37" spans="1:12" s="18" customFormat="1" ht="37.5" customHeight="1" x14ac:dyDescent="0.15">
      <c r="A37" s="6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x14ac:dyDescent="0.15">
      <c r="A38" s="64" t="s">
        <v>66</v>
      </c>
      <c r="B38" s="46" t="s">
        <v>20</v>
      </c>
      <c r="C38" s="31">
        <v>60000</v>
      </c>
      <c r="D38" s="31">
        <v>22000</v>
      </c>
      <c r="E38" s="31">
        <f>C38-D38</f>
        <v>38000</v>
      </c>
      <c r="F38" s="3"/>
      <c r="G38" s="33"/>
      <c r="H38" s="30"/>
      <c r="I38" s="34"/>
      <c r="J38" s="32" t="s">
        <v>38</v>
      </c>
      <c r="K38" s="27" t="s">
        <v>69</v>
      </c>
      <c r="L38" s="28" t="s">
        <v>70</v>
      </c>
    </row>
    <row r="39" spans="1:12" s="18" customFormat="1" ht="37.5" customHeight="1" x14ac:dyDescent="0.15">
      <c r="A39" s="64" t="s">
        <v>71</v>
      </c>
      <c r="B39" s="25" t="s">
        <v>72</v>
      </c>
      <c r="C39" s="3">
        <f>C40</f>
        <v>50000</v>
      </c>
      <c r="D39" s="3">
        <f>D40</f>
        <v>50000</v>
      </c>
      <c r="E39" s="3">
        <f>E40</f>
        <v>0</v>
      </c>
      <c r="F39" s="3">
        <v>5</v>
      </c>
      <c r="G39" s="33">
        <v>10</v>
      </c>
      <c r="H39" s="30" t="s">
        <v>73</v>
      </c>
      <c r="I39" s="34">
        <v>13813077777</v>
      </c>
      <c r="J39" s="4" t="s">
        <v>38</v>
      </c>
      <c r="K39" s="27" t="s">
        <v>74</v>
      </c>
      <c r="L39" s="28" t="s">
        <v>75</v>
      </c>
    </row>
    <row r="40" spans="1:12" s="18" customFormat="1" ht="37.5" customHeight="1" x14ac:dyDescent="0.15">
      <c r="A40" s="64" t="s">
        <v>71</v>
      </c>
      <c r="B40" s="46" t="s">
        <v>20</v>
      </c>
      <c r="C40" s="31">
        <v>50000</v>
      </c>
      <c r="D40" s="31">
        <v>50000</v>
      </c>
      <c r="E40" s="31">
        <f>C40-D40</f>
        <v>0</v>
      </c>
      <c r="F40" s="3"/>
      <c r="G40" s="33"/>
      <c r="H40" s="30"/>
      <c r="I40" s="34"/>
      <c r="J40" s="32" t="s">
        <v>38</v>
      </c>
      <c r="K40" s="27" t="s">
        <v>74</v>
      </c>
      <c r="L40" s="28" t="s">
        <v>75</v>
      </c>
    </row>
    <row r="41" spans="1:12" s="18" customFormat="1" ht="37.5" customHeight="1" x14ac:dyDescent="0.15">
      <c r="A41" s="64" t="s">
        <v>76</v>
      </c>
      <c r="B41" s="25" t="s">
        <v>77</v>
      </c>
      <c r="C41" s="3">
        <f>C42</f>
        <v>120000</v>
      </c>
      <c r="D41" s="3">
        <f>D42</f>
        <v>120000</v>
      </c>
      <c r="E41" s="3">
        <f>E42</f>
        <v>0</v>
      </c>
      <c r="F41" s="3">
        <v>6</v>
      </c>
      <c r="G41" s="33">
        <v>10</v>
      </c>
      <c r="H41" s="30" t="s">
        <v>78</v>
      </c>
      <c r="I41" s="34">
        <v>15295510709</v>
      </c>
      <c r="J41" s="4" t="s">
        <v>38</v>
      </c>
      <c r="K41" s="27" t="s">
        <v>79</v>
      </c>
      <c r="L41" s="28" t="s">
        <v>80</v>
      </c>
    </row>
    <row r="42" spans="1:12" s="18" customFormat="1" ht="37.5" customHeight="1" x14ac:dyDescent="0.15">
      <c r="A42" s="64" t="s">
        <v>76</v>
      </c>
      <c r="B42" s="46" t="s">
        <v>20</v>
      </c>
      <c r="C42" s="31">
        <v>120000</v>
      </c>
      <c r="D42" s="31">
        <v>120000</v>
      </c>
      <c r="E42" s="31">
        <f>C42-D42</f>
        <v>0</v>
      </c>
      <c r="F42" s="3"/>
      <c r="G42" s="33"/>
      <c r="H42" s="30"/>
      <c r="I42" s="34"/>
      <c r="J42" s="32" t="s">
        <v>38</v>
      </c>
      <c r="K42" s="27" t="s">
        <v>79</v>
      </c>
      <c r="L42" s="28" t="s">
        <v>80</v>
      </c>
    </row>
    <row r="43" spans="1:12" s="18" customFormat="1" ht="37.5" customHeight="1" x14ac:dyDescent="0.15">
      <c r="A43" s="64" t="s">
        <v>81</v>
      </c>
      <c r="B43" s="25" t="s">
        <v>82</v>
      </c>
      <c r="C43" s="3">
        <f>C44</f>
        <v>200000</v>
      </c>
      <c r="D43" s="3">
        <f>D44</f>
        <v>120000</v>
      </c>
      <c r="E43" s="3">
        <f>E44</f>
        <v>80000</v>
      </c>
      <c r="F43" s="3">
        <v>20</v>
      </c>
      <c r="G43" s="33">
        <v>10</v>
      </c>
      <c r="H43" s="30" t="s">
        <v>83</v>
      </c>
      <c r="I43" s="34">
        <v>13601439888</v>
      </c>
      <c r="J43" s="4" t="s">
        <v>38</v>
      </c>
      <c r="K43" s="27" t="s">
        <v>84</v>
      </c>
      <c r="L43" s="28" t="s">
        <v>85</v>
      </c>
    </row>
    <row r="44" spans="1:12" s="18" customFormat="1" ht="37.5" customHeight="1" x14ac:dyDescent="0.15">
      <c r="A44" s="64" t="s">
        <v>81</v>
      </c>
      <c r="B44" s="37" t="s">
        <v>20</v>
      </c>
      <c r="C44" s="31">
        <v>200000</v>
      </c>
      <c r="D44" s="31">
        <v>120000</v>
      </c>
      <c r="E44" s="31">
        <f>C44-D44</f>
        <v>80000</v>
      </c>
      <c r="F44" s="3"/>
      <c r="G44" s="33"/>
      <c r="H44" s="30"/>
      <c r="I44" s="34"/>
      <c r="J44" s="32" t="s">
        <v>38</v>
      </c>
      <c r="K44" s="27" t="s">
        <v>84</v>
      </c>
      <c r="L44" s="28" t="s">
        <v>85</v>
      </c>
    </row>
    <row r="45" spans="1:12" s="18" customFormat="1" ht="37.5" customHeight="1" x14ac:dyDescent="0.15">
      <c r="A45" s="64" t="s">
        <v>86</v>
      </c>
      <c r="B45" s="25" t="s">
        <v>87</v>
      </c>
      <c r="C45" s="3">
        <v>11000</v>
      </c>
      <c r="D45" s="3">
        <v>0</v>
      </c>
      <c r="E45" s="3">
        <f>E46</f>
        <v>11000</v>
      </c>
      <c r="F45" s="3">
        <v>8</v>
      </c>
      <c r="G45" s="33">
        <v>40</v>
      </c>
      <c r="H45" s="30" t="s">
        <v>88</v>
      </c>
      <c r="I45" s="34">
        <v>17766428897</v>
      </c>
      <c r="J45" s="4" t="s">
        <v>33</v>
      </c>
      <c r="K45" s="27" t="s">
        <v>89</v>
      </c>
      <c r="L45" s="28" t="s">
        <v>90</v>
      </c>
    </row>
    <row r="46" spans="1:12" s="18" customFormat="1" ht="37.5" customHeight="1" x14ac:dyDescent="0.15">
      <c r="A46" s="64" t="s">
        <v>86</v>
      </c>
      <c r="B46" s="37" t="s">
        <v>20</v>
      </c>
      <c r="C46" s="31">
        <v>11000</v>
      </c>
      <c r="D46" s="31">
        <v>0</v>
      </c>
      <c r="E46" s="31">
        <f>C46-D46</f>
        <v>11000</v>
      </c>
      <c r="F46" s="3"/>
      <c r="G46" s="33"/>
      <c r="H46" s="30"/>
      <c r="I46" s="34"/>
      <c r="J46" s="4" t="s">
        <v>33</v>
      </c>
      <c r="K46" s="27" t="s">
        <v>89</v>
      </c>
      <c r="L46" s="28" t="s">
        <v>150</v>
      </c>
    </row>
    <row r="47" spans="1:12" ht="30" customHeight="1" x14ac:dyDescent="0.15">
      <c r="A47" s="64" t="s">
        <v>102</v>
      </c>
      <c r="B47" s="25" t="s">
        <v>103</v>
      </c>
      <c r="C47" s="3">
        <f>C49</f>
        <v>20000</v>
      </c>
      <c r="D47" s="3">
        <f>D49</f>
        <v>20000</v>
      </c>
      <c r="E47" s="3">
        <f>E48+E49</f>
        <v>50000</v>
      </c>
      <c r="F47" s="31"/>
      <c r="G47" s="39"/>
      <c r="H47" s="30"/>
      <c r="I47" s="34"/>
      <c r="J47" s="4" t="s">
        <v>38</v>
      </c>
      <c r="K47" s="40" t="s">
        <v>104</v>
      </c>
      <c r="L47" s="28" t="s">
        <v>105</v>
      </c>
    </row>
    <row r="48" spans="1:12" ht="30" customHeight="1" x14ac:dyDescent="0.15">
      <c r="A48" s="64" t="s">
        <v>102</v>
      </c>
      <c r="B48" s="46" t="s">
        <v>19</v>
      </c>
      <c r="C48" s="31">
        <v>0</v>
      </c>
      <c r="D48" s="31">
        <v>0</v>
      </c>
      <c r="E48" s="31">
        <v>50000</v>
      </c>
      <c r="F48" s="31"/>
      <c r="G48" s="39"/>
      <c r="H48" s="30"/>
      <c r="I48" s="34"/>
      <c r="J48" s="32" t="s">
        <v>38</v>
      </c>
      <c r="K48" s="40" t="s">
        <v>104</v>
      </c>
      <c r="L48" s="28" t="s">
        <v>105</v>
      </c>
    </row>
    <row r="49" spans="1:12" ht="30" customHeight="1" x14ac:dyDescent="0.15">
      <c r="A49" s="64" t="s">
        <v>102</v>
      </c>
      <c r="B49" s="46" t="s">
        <v>20</v>
      </c>
      <c r="C49" s="31">
        <v>20000</v>
      </c>
      <c r="D49" s="31">
        <v>20000</v>
      </c>
      <c r="E49" s="31">
        <f>C49-D49</f>
        <v>0</v>
      </c>
      <c r="F49" s="31"/>
      <c r="G49" s="39"/>
      <c r="H49" s="30"/>
      <c r="I49" s="34"/>
      <c r="J49" s="32" t="s">
        <v>38</v>
      </c>
      <c r="K49" s="40" t="s">
        <v>104</v>
      </c>
      <c r="L49" s="28" t="s">
        <v>105</v>
      </c>
    </row>
    <row r="50" spans="1:12" ht="30" customHeight="1" x14ac:dyDescent="0.15">
      <c r="A50" s="64" t="s">
        <v>106</v>
      </c>
      <c r="B50" s="25" t="s">
        <v>107</v>
      </c>
      <c r="C50" s="3">
        <f>C52</f>
        <v>0</v>
      </c>
      <c r="D50" s="3">
        <f>D52</f>
        <v>23611</v>
      </c>
      <c r="E50" s="3">
        <f>E51+E52</f>
        <v>4709.5999999999767</v>
      </c>
      <c r="F50" s="31"/>
      <c r="G50" s="39"/>
      <c r="H50" s="30"/>
      <c r="I50" s="34"/>
      <c r="J50" s="4" t="s">
        <v>33</v>
      </c>
      <c r="K50" s="40" t="s">
        <v>108</v>
      </c>
      <c r="L50" s="28" t="s">
        <v>109</v>
      </c>
    </row>
    <row r="51" spans="1:12" ht="30" customHeight="1" x14ac:dyDescent="0.15">
      <c r="A51" s="64" t="s">
        <v>106</v>
      </c>
      <c r="B51" s="46" t="s">
        <v>19</v>
      </c>
      <c r="C51" s="14" t="s">
        <v>9</v>
      </c>
      <c r="D51" s="14" t="s">
        <v>9</v>
      </c>
      <c r="E51" s="31">
        <f>'冠名基金收支明细 (2020)'!E34</f>
        <v>28320.599999999977</v>
      </c>
      <c r="F51" s="31"/>
      <c r="G51" s="39"/>
      <c r="H51" s="30"/>
      <c r="I51" s="34"/>
      <c r="J51" s="32" t="s">
        <v>33</v>
      </c>
      <c r="K51" s="40" t="s">
        <v>108</v>
      </c>
      <c r="L51" s="28" t="s">
        <v>109</v>
      </c>
    </row>
    <row r="52" spans="1:12" ht="30" customHeight="1" x14ac:dyDescent="0.15">
      <c r="A52" s="64" t="s">
        <v>106</v>
      </c>
      <c r="B52" s="46" t="s">
        <v>20</v>
      </c>
      <c r="C52" s="31">
        <v>0</v>
      </c>
      <c r="D52" s="31">
        <v>23611</v>
      </c>
      <c r="E52" s="31">
        <f>C52-D52</f>
        <v>-23611</v>
      </c>
      <c r="F52" s="31"/>
      <c r="G52" s="39"/>
      <c r="H52" s="30"/>
      <c r="I52" s="34"/>
      <c r="J52" s="32" t="s">
        <v>33</v>
      </c>
      <c r="K52" s="40" t="s">
        <v>108</v>
      </c>
      <c r="L52" s="28" t="s">
        <v>109</v>
      </c>
    </row>
    <row r="53" spans="1:12" s="18" customFormat="1" ht="37.5" customHeight="1" x14ac:dyDescent="0.15">
      <c r="A53" s="64" t="s">
        <v>110</v>
      </c>
      <c r="B53" s="25" t="s">
        <v>111</v>
      </c>
      <c r="C53" s="3">
        <f>C54</f>
        <v>200000</v>
      </c>
      <c r="D53" s="3">
        <f>D54</f>
        <v>100000</v>
      </c>
      <c r="E53" s="3">
        <f>E54</f>
        <v>100000</v>
      </c>
      <c r="F53" s="3">
        <v>20</v>
      </c>
      <c r="G53" s="33">
        <v>50</v>
      </c>
      <c r="H53" s="30" t="s">
        <v>112</v>
      </c>
      <c r="I53" s="34">
        <v>18851689529</v>
      </c>
      <c r="J53" s="4" t="s">
        <v>38</v>
      </c>
      <c r="K53" s="27" t="s">
        <v>113</v>
      </c>
      <c r="L53" s="28" t="s">
        <v>114</v>
      </c>
    </row>
    <row r="54" spans="1:12" s="18" customFormat="1" ht="37.5" customHeight="1" x14ac:dyDescent="0.15">
      <c r="A54" s="64" t="s">
        <v>110</v>
      </c>
      <c r="B54" s="46" t="s">
        <v>20</v>
      </c>
      <c r="C54" s="31">
        <v>200000</v>
      </c>
      <c r="D54" s="31">
        <v>100000</v>
      </c>
      <c r="E54" s="31">
        <f>C54-D54</f>
        <v>100000</v>
      </c>
      <c r="F54" s="3"/>
      <c r="G54" s="33"/>
      <c r="H54" s="30"/>
      <c r="I54" s="34"/>
      <c r="J54" s="32" t="s">
        <v>38</v>
      </c>
      <c r="K54" s="40" t="s">
        <v>113</v>
      </c>
      <c r="L54" s="28" t="s">
        <v>114</v>
      </c>
    </row>
    <row r="55" spans="1:12" s="18" customFormat="1" ht="37.5" customHeight="1" x14ac:dyDescent="0.15">
      <c r="A55" s="64" t="s">
        <v>115</v>
      </c>
      <c r="B55" s="25" t="s">
        <v>116</v>
      </c>
      <c r="C55" s="3">
        <f>C56</f>
        <v>200000</v>
      </c>
      <c r="D55" s="3">
        <f>D56</f>
        <v>100000</v>
      </c>
      <c r="E55" s="3">
        <f>C55-D55</f>
        <v>100000</v>
      </c>
      <c r="F55" s="3"/>
      <c r="G55" s="33"/>
      <c r="H55" s="30"/>
      <c r="I55" s="34"/>
      <c r="J55" s="4" t="s">
        <v>38</v>
      </c>
      <c r="K55" s="40" t="s">
        <v>117</v>
      </c>
      <c r="L55" s="28" t="s">
        <v>118</v>
      </c>
    </row>
    <row r="56" spans="1:12" s="18" customFormat="1" ht="37.5" customHeight="1" x14ac:dyDescent="0.15">
      <c r="A56" s="64" t="s">
        <v>115</v>
      </c>
      <c r="B56" s="46" t="s">
        <v>20</v>
      </c>
      <c r="C56" s="31">
        <v>200000</v>
      </c>
      <c r="D56" s="31">
        <v>100000</v>
      </c>
      <c r="E56" s="31">
        <f>C56-D56</f>
        <v>100000</v>
      </c>
      <c r="F56" s="3"/>
      <c r="G56" s="33"/>
      <c r="H56" s="30"/>
      <c r="I56" s="34"/>
      <c r="J56" s="32" t="s">
        <v>38</v>
      </c>
      <c r="K56" s="40" t="s">
        <v>117</v>
      </c>
      <c r="L56" s="28" t="s">
        <v>118</v>
      </c>
    </row>
    <row r="57" spans="1:12" s="18" customFormat="1" ht="37.5" customHeight="1" x14ac:dyDescent="0.15">
      <c r="A57" s="64" t="s">
        <v>119</v>
      </c>
      <c r="B57" s="25" t="s">
        <v>120</v>
      </c>
      <c r="C57" s="3">
        <f>C58</f>
        <v>250000</v>
      </c>
      <c r="D57" s="3">
        <f>D58</f>
        <v>0</v>
      </c>
      <c r="E57" s="3">
        <f>E58</f>
        <v>250000</v>
      </c>
      <c r="F57" s="3"/>
      <c r="G57" s="33"/>
      <c r="H57" s="30"/>
      <c r="I57" s="34"/>
      <c r="J57" s="4" t="s">
        <v>121</v>
      </c>
      <c r="K57" s="35" t="s">
        <v>122</v>
      </c>
      <c r="L57" s="28" t="s">
        <v>123</v>
      </c>
    </row>
    <row r="58" spans="1:12" s="18" customFormat="1" ht="37.5" customHeight="1" x14ac:dyDescent="0.15">
      <c r="A58" s="64" t="s">
        <v>119</v>
      </c>
      <c r="B58" s="46" t="s">
        <v>20</v>
      </c>
      <c r="C58" s="31">
        <v>250000</v>
      </c>
      <c r="D58" s="31">
        <v>0</v>
      </c>
      <c r="E58" s="31">
        <f>C58-D58</f>
        <v>250000</v>
      </c>
      <c r="F58" s="3"/>
      <c r="G58" s="33"/>
      <c r="H58" s="30"/>
      <c r="I58" s="34"/>
      <c r="J58" s="32" t="s">
        <v>121</v>
      </c>
      <c r="K58" s="35" t="s">
        <v>122</v>
      </c>
      <c r="L58" s="28" t="s">
        <v>123</v>
      </c>
    </row>
    <row r="59" spans="1:12" s="18" customFormat="1" ht="37.5" customHeight="1" x14ac:dyDescent="0.15">
      <c r="A59" s="64" t="s">
        <v>124</v>
      </c>
      <c r="B59" s="25" t="s">
        <v>125</v>
      </c>
      <c r="C59" s="3">
        <f>C60</f>
        <v>200000</v>
      </c>
      <c r="D59" s="3">
        <f>D60</f>
        <v>0</v>
      </c>
      <c r="E59" s="3">
        <f>E60</f>
        <v>200000</v>
      </c>
      <c r="F59" s="3"/>
      <c r="G59" s="33"/>
      <c r="H59" s="30"/>
      <c r="I59" s="34"/>
      <c r="J59" s="4" t="s">
        <v>121</v>
      </c>
      <c r="K59" s="35" t="s">
        <v>126</v>
      </c>
      <c r="L59" s="28" t="s">
        <v>127</v>
      </c>
    </row>
    <row r="60" spans="1:12" s="18" customFormat="1" ht="37.5" customHeight="1" x14ac:dyDescent="0.15">
      <c r="A60" s="64" t="s">
        <v>124</v>
      </c>
      <c r="B60" s="46" t="s">
        <v>20</v>
      </c>
      <c r="C60" s="31">
        <v>200000</v>
      </c>
      <c r="D60" s="31">
        <v>0</v>
      </c>
      <c r="E60" s="31">
        <f>C60-D60</f>
        <v>200000</v>
      </c>
      <c r="F60" s="3"/>
      <c r="G60" s="33"/>
      <c r="H60" s="30"/>
      <c r="I60" s="34"/>
      <c r="J60" s="32" t="s">
        <v>121</v>
      </c>
      <c r="K60" s="35" t="s">
        <v>126</v>
      </c>
      <c r="L60" s="28" t="s">
        <v>127</v>
      </c>
    </row>
    <row r="61" spans="1:12" s="18" customFormat="1" ht="30" customHeight="1" x14ac:dyDescent="0.15">
      <c r="A61" s="64" t="s">
        <v>291</v>
      </c>
      <c r="B61" s="25" t="s">
        <v>147</v>
      </c>
      <c r="C61" s="3">
        <f>SUM(C63:C75)</f>
        <v>1624600</v>
      </c>
      <c r="D61" s="3">
        <f>SUM(D63:D75)</f>
        <v>982000</v>
      </c>
      <c r="E61" s="3">
        <f>SUM(E63:E75)</f>
        <v>642600</v>
      </c>
      <c r="F61" s="3">
        <f>SUM(F62:F75)</f>
        <v>125</v>
      </c>
      <c r="G61" s="33">
        <f>SUM(G62:G73)</f>
        <v>160</v>
      </c>
      <c r="H61" s="30" t="s">
        <v>148</v>
      </c>
      <c r="I61" s="34">
        <v>13033513830</v>
      </c>
      <c r="J61" s="4" t="s">
        <v>38</v>
      </c>
      <c r="K61" s="45" t="s">
        <v>149</v>
      </c>
      <c r="L61" s="28" t="s">
        <v>150</v>
      </c>
    </row>
    <row r="62" spans="1:12" s="18" customFormat="1" ht="30" customHeight="1" x14ac:dyDescent="0.15">
      <c r="A62" s="64" t="s">
        <v>146</v>
      </c>
      <c r="B62" s="46" t="s">
        <v>151</v>
      </c>
      <c r="C62" s="3"/>
      <c r="D62" s="3"/>
      <c r="E62" s="3"/>
      <c r="F62" s="31">
        <v>30</v>
      </c>
      <c r="G62" s="39">
        <v>30</v>
      </c>
      <c r="H62" s="30" t="s">
        <v>152</v>
      </c>
      <c r="I62" s="34">
        <v>13812267310</v>
      </c>
      <c r="J62" s="32" t="s">
        <v>38</v>
      </c>
      <c r="K62" s="35" t="s">
        <v>153</v>
      </c>
      <c r="L62" s="28" t="s">
        <v>150</v>
      </c>
    </row>
    <row r="63" spans="1:12" s="18" customFormat="1" ht="30" customHeight="1" x14ac:dyDescent="0.15">
      <c r="A63" s="64" t="s">
        <v>146</v>
      </c>
      <c r="B63" s="46" t="s">
        <v>20</v>
      </c>
      <c r="C63" s="31">
        <v>250000</v>
      </c>
      <c r="D63" s="31">
        <v>90000</v>
      </c>
      <c r="E63" s="31">
        <f>C63-D63</f>
        <v>160000</v>
      </c>
      <c r="F63" s="31"/>
      <c r="G63" s="39"/>
      <c r="H63" s="30"/>
      <c r="I63" s="34"/>
      <c r="J63" s="32" t="s">
        <v>38</v>
      </c>
      <c r="K63" s="30"/>
      <c r="L63" s="28" t="s">
        <v>150</v>
      </c>
    </row>
    <row r="64" spans="1:12" s="18" customFormat="1" ht="30" customHeight="1" x14ac:dyDescent="0.15">
      <c r="A64" s="64" t="s">
        <v>292</v>
      </c>
      <c r="B64" s="46" t="s">
        <v>154</v>
      </c>
      <c r="C64" s="3"/>
      <c r="D64" s="3"/>
      <c r="E64" s="3"/>
      <c r="F64" s="31">
        <v>18</v>
      </c>
      <c r="G64" s="39">
        <v>25</v>
      </c>
      <c r="H64" s="30" t="s">
        <v>155</v>
      </c>
      <c r="I64" s="34">
        <v>13961651000</v>
      </c>
      <c r="J64" s="32" t="s">
        <v>38</v>
      </c>
      <c r="K64" s="35" t="s">
        <v>156</v>
      </c>
      <c r="L64" s="28" t="s">
        <v>150</v>
      </c>
    </row>
    <row r="65" spans="1:12" s="18" customFormat="1" ht="30" customHeight="1" x14ac:dyDescent="0.15">
      <c r="A65" s="64" t="s">
        <v>292</v>
      </c>
      <c r="B65" s="46" t="s">
        <v>20</v>
      </c>
      <c r="C65" s="31">
        <v>180000</v>
      </c>
      <c r="D65" s="31">
        <v>60000</v>
      </c>
      <c r="E65" s="31">
        <f>C65-D65</f>
        <v>120000</v>
      </c>
      <c r="F65" s="31"/>
      <c r="G65" s="39"/>
      <c r="H65" s="30"/>
      <c r="I65" s="34"/>
      <c r="J65" s="32" t="s">
        <v>38</v>
      </c>
      <c r="K65" s="35" t="s">
        <v>156</v>
      </c>
      <c r="L65" s="28" t="s">
        <v>150</v>
      </c>
    </row>
    <row r="66" spans="1:12" s="18" customFormat="1" ht="30" customHeight="1" x14ac:dyDescent="0.15">
      <c r="A66" s="64" t="s">
        <v>293</v>
      </c>
      <c r="B66" s="46" t="s">
        <v>157</v>
      </c>
      <c r="C66" s="3"/>
      <c r="D66" s="3"/>
      <c r="E66" s="3"/>
      <c r="F66" s="31">
        <v>6</v>
      </c>
      <c r="G66" s="39">
        <v>25</v>
      </c>
      <c r="H66" s="30" t="s">
        <v>158</v>
      </c>
      <c r="I66" s="34">
        <v>13906150158</v>
      </c>
      <c r="J66" s="32" t="s">
        <v>38</v>
      </c>
      <c r="K66" s="35" t="s">
        <v>159</v>
      </c>
      <c r="L66" s="28" t="s">
        <v>150</v>
      </c>
    </row>
    <row r="67" spans="1:12" s="18" customFormat="1" ht="30" customHeight="1" x14ac:dyDescent="0.15">
      <c r="A67" s="64" t="s">
        <v>293</v>
      </c>
      <c r="B67" s="46" t="s">
        <v>20</v>
      </c>
      <c r="C67" s="31">
        <v>60000</v>
      </c>
      <c r="D67" s="31">
        <v>60000</v>
      </c>
      <c r="E67" s="31">
        <f>C67-D67</f>
        <v>0</v>
      </c>
      <c r="F67" s="31"/>
      <c r="G67" s="39"/>
      <c r="H67" s="30"/>
      <c r="I67" s="34"/>
      <c r="J67" s="32" t="s">
        <v>38</v>
      </c>
      <c r="K67" s="35" t="s">
        <v>159</v>
      </c>
      <c r="L67" s="28" t="s">
        <v>150</v>
      </c>
    </row>
    <row r="68" spans="1:12" s="18" customFormat="1" ht="30" customHeight="1" x14ac:dyDescent="0.15">
      <c r="A68" s="64" t="s">
        <v>294</v>
      </c>
      <c r="B68" s="46" t="s">
        <v>160</v>
      </c>
      <c r="C68" s="3"/>
      <c r="D68" s="3"/>
      <c r="E68" s="3"/>
      <c r="F68" s="31">
        <v>38</v>
      </c>
      <c r="G68" s="39">
        <v>40</v>
      </c>
      <c r="H68" s="30" t="s">
        <v>161</v>
      </c>
      <c r="I68" s="34">
        <v>13906172858</v>
      </c>
      <c r="J68" s="32" t="s">
        <v>38</v>
      </c>
      <c r="K68" s="35" t="s">
        <v>162</v>
      </c>
      <c r="L68" s="28" t="s">
        <v>150</v>
      </c>
    </row>
    <row r="69" spans="1:12" s="18" customFormat="1" ht="30" customHeight="1" x14ac:dyDescent="0.15">
      <c r="A69" s="64" t="s">
        <v>294</v>
      </c>
      <c r="B69" s="46" t="s">
        <v>20</v>
      </c>
      <c r="C69" s="31">
        <v>456600</v>
      </c>
      <c r="D69" s="31">
        <v>96000</v>
      </c>
      <c r="E69" s="31">
        <f>C69-D69</f>
        <v>360600</v>
      </c>
      <c r="F69" s="31"/>
      <c r="G69" s="39"/>
      <c r="H69" s="30"/>
      <c r="I69" s="34"/>
      <c r="J69" s="32" t="s">
        <v>38</v>
      </c>
      <c r="K69" s="35" t="s">
        <v>162</v>
      </c>
      <c r="L69" s="28" t="s">
        <v>150</v>
      </c>
    </row>
    <row r="70" spans="1:12" s="18" customFormat="1" ht="30" customHeight="1" x14ac:dyDescent="0.15">
      <c r="A70" s="64" t="s">
        <v>295</v>
      </c>
      <c r="B70" s="46" t="s">
        <v>163</v>
      </c>
      <c r="C70" s="3"/>
      <c r="D70" s="3"/>
      <c r="E70" s="3"/>
      <c r="F70" s="31">
        <v>15</v>
      </c>
      <c r="G70" s="39">
        <v>20</v>
      </c>
      <c r="H70" s="30" t="s">
        <v>164</v>
      </c>
      <c r="I70" s="34">
        <v>13861708930</v>
      </c>
      <c r="J70" s="32" t="s">
        <v>38</v>
      </c>
      <c r="K70" s="35" t="s">
        <v>165</v>
      </c>
      <c r="L70" s="28" t="s">
        <v>150</v>
      </c>
    </row>
    <row r="71" spans="1:12" s="18" customFormat="1" ht="30" customHeight="1" x14ac:dyDescent="0.15">
      <c r="A71" s="64" t="s">
        <v>295</v>
      </c>
      <c r="B71" s="46" t="s">
        <v>20</v>
      </c>
      <c r="C71" s="31">
        <v>135000</v>
      </c>
      <c r="D71" s="31">
        <v>135000</v>
      </c>
      <c r="E71" s="31">
        <f>C71-D71</f>
        <v>0</v>
      </c>
      <c r="F71" s="31"/>
      <c r="G71" s="39"/>
      <c r="H71" s="30"/>
      <c r="I71" s="34"/>
      <c r="J71" s="32" t="s">
        <v>38</v>
      </c>
      <c r="K71" s="35" t="s">
        <v>165</v>
      </c>
      <c r="L71" s="28" t="s">
        <v>150</v>
      </c>
    </row>
    <row r="72" spans="1:12" s="18" customFormat="1" ht="30" customHeight="1" x14ac:dyDescent="0.15">
      <c r="A72" s="64" t="s">
        <v>295</v>
      </c>
      <c r="B72" s="46" t="s">
        <v>20</v>
      </c>
      <c r="C72" s="31">
        <v>460000</v>
      </c>
      <c r="D72" s="31">
        <v>460000</v>
      </c>
      <c r="E72" s="31">
        <f>C72-D72</f>
        <v>0</v>
      </c>
      <c r="F72" s="31"/>
      <c r="G72" s="39"/>
      <c r="H72" s="30"/>
      <c r="I72" s="34"/>
      <c r="J72" s="32" t="s">
        <v>38</v>
      </c>
      <c r="K72" s="35" t="s">
        <v>165</v>
      </c>
      <c r="L72" s="28" t="s">
        <v>150</v>
      </c>
    </row>
    <row r="73" spans="1:12" ht="30" customHeight="1" x14ac:dyDescent="0.15">
      <c r="A73" s="64" t="s">
        <v>296</v>
      </c>
      <c r="B73" s="46" t="s">
        <v>166</v>
      </c>
      <c r="F73" s="31">
        <v>8</v>
      </c>
      <c r="G73" s="39">
        <v>20</v>
      </c>
      <c r="H73" s="30" t="s">
        <v>167</v>
      </c>
      <c r="I73" s="34">
        <v>13812030518</v>
      </c>
      <c r="J73" s="32" t="s">
        <v>38</v>
      </c>
      <c r="K73" s="35" t="s">
        <v>168</v>
      </c>
      <c r="L73" s="28" t="s">
        <v>150</v>
      </c>
    </row>
    <row r="74" spans="1:12" ht="30" customHeight="1" x14ac:dyDescent="0.15">
      <c r="A74" s="64" t="s">
        <v>296</v>
      </c>
      <c r="B74" s="46" t="s">
        <v>20</v>
      </c>
      <c r="C74" s="31">
        <v>83000</v>
      </c>
      <c r="D74" s="31">
        <v>81000</v>
      </c>
      <c r="E74" s="31">
        <f>C74-D74</f>
        <v>2000</v>
      </c>
      <c r="F74" s="31"/>
      <c r="G74" s="39"/>
      <c r="H74" s="30"/>
      <c r="I74" s="34"/>
      <c r="J74" s="32" t="s">
        <v>38</v>
      </c>
      <c r="K74" s="35" t="s">
        <v>168</v>
      </c>
      <c r="L74" s="28" t="s">
        <v>150</v>
      </c>
    </row>
    <row r="75" spans="1:12" ht="30" customHeight="1" x14ac:dyDescent="0.15">
      <c r="A75" s="64" t="s">
        <v>297</v>
      </c>
      <c r="B75" s="46" t="s">
        <v>169</v>
      </c>
      <c r="C75" s="31">
        <v>0</v>
      </c>
      <c r="D75" s="31">
        <v>0</v>
      </c>
      <c r="E75" s="31">
        <f>C75-D75</f>
        <v>0</v>
      </c>
      <c r="F75" s="31">
        <v>10</v>
      </c>
      <c r="G75" s="39">
        <v>20</v>
      </c>
      <c r="H75" s="30" t="s">
        <v>170</v>
      </c>
      <c r="I75" s="34">
        <v>13906182608</v>
      </c>
      <c r="J75" s="32" t="s">
        <v>38</v>
      </c>
      <c r="K75" s="35" t="s">
        <v>171</v>
      </c>
      <c r="L75" s="28" t="s">
        <v>150</v>
      </c>
    </row>
    <row r="76" spans="1:12" s="18" customFormat="1" ht="30" customHeight="1" x14ac:dyDescent="0.15">
      <c r="A76" s="70" t="s">
        <v>179</v>
      </c>
      <c r="B76" s="25" t="s">
        <v>180</v>
      </c>
      <c r="C76" s="3">
        <f>C77</f>
        <v>1000000</v>
      </c>
      <c r="D76" s="3">
        <f>D77</f>
        <v>529684</v>
      </c>
      <c r="E76" s="3">
        <f>E77</f>
        <v>470316</v>
      </c>
      <c r="F76" s="3">
        <v>64</v>
      </c>
      <c r="G76" s="33">
        <v>400</v>
      </c>
      <c r="H76" s="30" t="s">
        <v>181</v>
      </c>
      <c r="I76" s="34">
        <v>13801493939</v>
      </c>
      <c r="J76" s="4" t="s">
        <v>93</v>
      </c>
      <c r="K76" s="35" t="s">
        <v>182</v>
      </c>
      <c r="L76" s="28" t="s">
        <v>183</v>
      </c>
    </row>
    <row r="77" spans="1:12" s="18" customFormat="1" ht="30" customHeight="1" x14ac:dyDescent="0.15">
      <c r="A77" s="72" t="s">
        <v>179</v>
      </c>
      <c r="B77" s="46" t="s">
        <v>20</v>
      </c>
      <c r="C77" s="31">
        <v>1000000</v>
      </c>
      <c r="D77" s="31">
        <v>529684</v>
      </c>
      <c r="E77" s="31">
        <f>C77-D77</f>
        <v>470316</v>
      </c>
      <c r="F77" s="3"/>
      <c r="G77" s="33"/>
      <c r="H77" s="30"/>
      <c r="I77" s="34"/>
      <c r="J77" s="32" t="s">
        <v>93</v>
      </c>
      <c r="K77" s="35" t="s">
        <v>182</v>
      </c>
      <c r="L77" s="28" t="s">
        <v>183</v>
      </c>
    </row>
    <row r="78" spans="1:12" s="18" customFormat="1" ht="30" customHeight="1" x14ac:dyDescent="0.15">
      <c r="A78" s="70" t="s">
        <v>184</v>
      </c>
      <c r="B78" s="25" t="s">
        <v>185</v>
      </c>
      <c r="C78" s="3">
        <f>C79</f>
        <v>400000</v>
      </c>
      <c r="D78" s="3">
        <f>D79</f>
        <v>369500</v>
      </c>
      <c r="E78" s="3">
        <f>E79</f>
        <v>30500</v>
      </c>
      <c r="F78" s="3">
        <v>40</v>
      </c>
      <c r="G78" s="33">
        <v>195</v>
      </c>
      <c r="H78" s="30" t="s">
        <v>186</v>
      </c>
      <c r="I78" s="34">
        <v>13961104728</v>
      </c>
      <c r="J78" s="4" t="s">
        <v>187</v>
      </c>
      <c r="K78" s="35" t="s">
        <v>188</v>
      </c>
      <c r="L78" s="28" t="s">
        <v>189</v>
      </c>
    </row>
    <row r="79" spans="1:12" s="18" customFormat="1" ht="30" customHeight="1" x14ac:dyDescent="0.15">
      <c r="A79" s="72" t="s">
        <v>184</v>
      </c>
      <c r="B79" s="46" t="s">
        <v>20</v>
      </c>
      <c r="C79" s="31">
        <v>400000</v>
      </c>
      <c r="D79" s="31">
        <v>369500</v>
      </c>
      <c r="E79" s="31">
        <f>C79-D79</f>
        <v>30500</v>
      </c>
      <c r="F79" s="3"/>
      <c r="G79" s="33"/>
      <c r="H79" s="30"/>
      <c r="I79" s="34"/>
      <c r="J79" s="32" t="s">
        <v>187</v>
      </c>
      <c r="K79" s="35" t="s">
        <v>188</v>
      </c>
      <c r="L79" s="28" t="s">
        <v>189</v>
      </c>
    </row>
    <row r="80" spans="1:12" s="18" customFormat="1" ht="30" customHeight="1" x14ac:dyDescent="0.15">
      <c r="A80" s="70" t="s">
        <v>190</v>
      </c>
      <c r="B80" s="25" t="s">
        <v>191</v>
      </c>
      <c r="C80" s="3">
        <f>C81</f>
        <v>650000</v>
      </c>
      <c r="D80" s="3">
        <f>D81</f>
        <v>560658</v>
      </c>
      <c r="E80" s="3">
        <f>E81</f>
        <v>89342</v>
      </c>
      <c r="F80" s="3">
        <v>50</v>
      </c>
      <c r="G80" s="33">
        <v>55</v>
      </c>
      <c r="H80" s="30" t="s">
        <v>186</v>
      </c>
      <c r="I80" s="34">
        <v>13961104728</v>
      </c>
      <c r="J80" s="4" t="s">
        <v>192</v>
      </c>
      <c r="K80" s="35" t="s">
        <v>188</v>
      </c>
      <c r="L80" s="28" t="s">
        <v>193</v>
      </c>
    </row>
    <row r="81" spans="1:13" s="18" customFormat="1" ht="30" customHeight="1" x14ac:dyDescent="0.15">
      <c r="A81" s="72" t="s">
        <v>190</v>
      </c>
      <c r="B81" s="46" t="s">
        <v>20</v>
      </c>
      <c r="C81" s="31">
        <v>650000</v>
      </c>
      <c r="D81" s="31">
        <v>560658</v>
      </c>
      <c r="E81" s="31">
        <f>C81-D81</f>
        <v>89342</v>
      </c>
      <c r="F81" s="3"/>
      <c r="G81" s="33"/>
      <c r="H81" s="30"/>
      <c r="I81" s="34"/>
      <c r="J81" s="32" t="s">
        <v>192</v>
      </c>
      <c r="K81" s="35" t="s">
        <v>188</v>
      </c>
      <c r="L81" s="28" t="s">
        <v>193</v>
      </c>
    </row>
    <row r="82" spans="1:13" s="18" customFormat="1" ht="30" customHeight="1" x14ac:dyDescent="0.15">
      <c r="A82" s="73" t="s">
        <v>196</v>
      </c>
      <c r="B82" s="25" t="s">
        <v>197</v>
      </c>
      <c r="C82" s="3">
        <f>C83</f>
        <v>125752.5</v>
      </c>
      <c r="D82" s="3">
        <f>D83</f>
        <v>47700</v>
      </c>
      <c r="E82" s="3">
        <f>E83</f>
        <v>78052.5</v>
      </c>
      <c r="F82" s="3">
        <v>12</v>
      </c>
      <c r="G82" s="33">
        <v>130</v>
      </c>
      <c r="H82" s="30" t="s">
        <v>198</v>
      </c>
      <c r="I82" s="34">
        <v>13706203808</v>
      </c>
      <c r="J82" s="4" t="s">
        <v>187</v>
      </c>
      <c r="K82" s="35" t="s">
        <v>199</v>
      </c>
      <c r="L82" s="28" t="s">
        <v>200</v>
      </c>
    </row>
    <row r="83" spans="1:13" s="18" customFormat="1" ht="30" customHeight="1" x14ac:dyDescent="0.15">
      <c r="A83" s="72" t="s">
        <v>196</v>
      </c>
      <c r="B83" s="46" t="s">
        <v>20</v>
      </c>
      <c r="C83" s="31">
        <v>125752.5</v>
      </c>
      <c r="D83" s="31">
        <v>47700</v>
      </c>
      <c r="E83" s="31">
        <f>C83-D83</f>
        <v>78052.5</v>
      </c>
      <c r="F83" s="3"/>
      <c r="G83" s="33"/>
      <c r="H83" s="30"/>
      <c r="I83" s="34"/>
      <c r="J83" s="32" t="s">
        <v>187</v>
      </c>
      <c r="K83" s="35" t="s">
        <v>199</v>
      </c>
      <c r="L83" s="28" t="s">
        <v>200</v>
      </c>
    </row>
    <row r="84" spans="1:13" ht="30" customHeight="1" x14ac:dyDescent="0.15">
      <c r="A84" s="70" t="s">
        <v>218</v>
      </c>
      <c r="B84" s="25" t="s">
        <v>219</v>
      </c>
      <c r="C84" s="3">
        <f>C85</f>
        <v>100000</v>
      </c>
      <c r="D84" s="3">
        <f>D85</f>
        <v>100000</v>
      </c>
      <c r="E84" s="3">
        <f>E85</f>
        <v>0</v>
      </c>
      <c r="F84" s="3">
        <v>10</v>
      </c>
      <c r="G84" s="33">
        <v>100</v>
      </c>
      <c r="H84" s="30" t="s">
        <v>220</v>
      </c>
      <c r="I84" s="34">
        <v>13805234229</v>
      </c>
      <c r="J84" s="4" t="s">
        <v>187</v>
      </c>
      <c r="K84" s="30" t="s">
        <v>221</v>
      </c>
      <c r="L84" s="28" t="s">
        <v>222</v>
      </c>
      <c r="M84" s="49"/>
    </row>
    <row r="85" spans="1:13" ht="30" customHeight="1" x14ac:dyDescent="0.15">
      <c r="A85" s="72" t="s">
        <v>218</v>
      </c>
      <c r="B85" s="46" t="s">
        <v>20</v>
      </c>
      <c r="C85" s="31">
        <v>100000</v>
      </c>
      <c r="D85" s="31">
        <v>100000</v>
      </c>
      <c r="E85" s="31">
        <f>C85-D85</f>
        <v>0</v>
      </c>
      <c r="F85" s="3"/>
      <c r="G85" s="33"/>
      <c r="H85" s="30"/>
      <c r="I85" s="34"/>
      <c r="J85" s="32" t="s">
        <v>187</v>
      </c>
      <c r="K85" s="30" t="s">
        <v>221</v>
      </c>
      <c r="L85" s="28" t="s">
        <v>222</v>
      </c>
      <c r="M85" s="49"/>
    </row>
    <row r="86" spans="1:13" ht="84.75" customHeight="1" x14ac:dyDescent="0.15">
      <c r="A86" s="238" t="s">
        <v>298</v>
      </c>
      <c r="B86" s="238"/>
      <c r="C86" s="238"/>
      <c r="D86" s="238"/>
      <c r="E86" s="238"/>
      <c r="F86" s="238"/>
      <c r="G86" s="238"/>
      <c r="H86" s="238"/>
      <c r="I86" s="238"/>
      <c r="J86" s="238"/>
      <c r="K86" s="238"/>
      <c r="L86" s="238"/>
    </row>
    <row r="87" spans="1:13" ht="21.95" customHeight="1" x14ac:dyDescent="0.15">
      <c r="C87" s="6"/>
      <c r="D87" s="6"/>
      <c r="E87" s="6"/>
      <c r="J87" s="7"/>
    </row>
    <row r="88" spans="1:13" ht="21.95" customHeight="1" x14ac:dyDescent="0.15">
      <c r="C88" s="6"/>
      <c r="D88" s="6"/>
      <c r="E88" s="6"/>
      <c r="F88" s="57"/>
      <c r="J88" s="7"/>
    </row>
    <row r="89" spans="1:13" ht="21.95" customHeight="1" x14ac:dyDescent="0.15">
      <c r="C89" s="6"/>
      <c r="D89" s="6"/>
      <c r="E89" s="6"/>
      <c r="J89" s="7"/>
    </row>
    <row r="90" spans="1:13" ht="21.95" customHeight="1" x14ac:dyDescent="0.15">
      <c r="C90" s="6"/>
      <c r="D90" s="6"/>
      <c r="E90" s="6"/>
      <c r="J90" s="7"/>
    </row>
    <row r="91" spans="1:13" ht="18" customHeight="1" x14ac:dyDescent="0.15">
      <c r="C91" s="6"/>
      <c r="D91" s="6"/>
      <c r="E91" s="6"/>
      <c r="J91" s="7"/>
    </row>
    <row r="92" spans="1:13" ht="18" customHeight="1" x14ac:dyDescent="0.15">
      <c r="C92" s="6"/>
      <c r="D92" s="6"/>
      <c r="E92" s="6"/>
      <c r="J92" s="7"/>
    </row>
    <row r="93" spans="1:13" ht="18" customHeight="1" x14ac:dyDescent="0.15">
      <c r="C93" s="6"/>
      <c r="D93" s="6"/>
      <c r="E93" s="6"/>
      <c r="J93" s="7"/>
    </row>
    <row r="94" spans="1:13" x14ac:dyDescent="0.15">
      <c r="C94" s="6"/>
      <c r="D94" s="6"/>
      <c r="E94" s="6"/>
      <c r="J94" s="7"/>
    </row>
    <row r="95" spans="1:13" x14ac:dyDescent="0.15">
      <c r="C95" s="6"/>
      <c r="D95" s="6"/>
      <c r="E95" s="6"/>
      <c r="J95" s="7"/>
    </row>
    <row r="96" spans="1:13" x14ac:dyDescent="0.15">
      <c r="C96" s="6"/>
      <c r="D96" s="6"/>
      <c r="E96" s="6"/>
      <c r="J96" s="7"/>
    </row>
    <row r="97" spans="1:11" x14ac:dyDescent="0.15">
      <c r="C97" s="6"/>
      <c r="D97" s="6"/>
      <c r="E97" s="6"/>
      <c r="J97" s="7"/>
    </row>
    <row r="98" spans="1:11" x14ac:dyDescent="0.15">
      <c r="C98" s="6"/>
      <c r="D98" s="6"/>
      <c r="E98" s="6"/>
      <c r="J98" s="7"/>
    </row>
    <row r="99" spans="1:11" x14ac:dyDescent="0.15">
      <c r="C99" s="6"/>
      <c r="D99" s="6"/>
      <c r="E99" s="6"/>
      <c r="J99" s="7"/>
    </row>
    <row r="100" spans="1:11" s="5" customFormat="1" x14ac:dyDescent="0.15">
      <c r="A100" s="58"/>
      <c r="B100" s="2"/>
      <c r="C100" s="6"/>
      <c r="D100" s="6"/>
      <c r="E100" s="6"/>
      <c r="I100"/>
      <c r="J100" s="7"/>
      <c r="K100"/>
    </row>
    <row r="101" spans="1:11" s="5" customFormat="1" x14ac:dyDescent="0.15">
      <c r="A101" s="58"/>
      <c r="B101" s="2"/>
      <c r="C101" s="6"/>
      <c r="D101" s="6"/>
      <c r="E101" s="6"/>
      <c r="I101"/>
      <c r="J101" s="7"/>
      <c r="K101"/>
    </row>
    <row r="102" spans="1:11" s="5" customFormat="1" x14ac:dyDescent="0.15">
      <c r="A102" s="58"/>
      <c r="B102" s="2"/>
      <c r="C102" s="6"/>
      <c r="D102" s="6"/>
      <c r="E102" s="6"/>
      <c r="I102"/>
      <c r="J102" s="7"/>
      <c r="K102"/>
    </row>
    <row r="103" spans="1:11" s="5" customFormat="1" x14ac:dyDescent="0.15">
      <c r="A103" s="58"/>
      <c r="B103" s="2"/>
      <c r="C103" s="6"/>
      <c r="D103" s="6"/>
      <c r="E103" s="6"/>
      <c r="I103"/>
      <c r="J103" s="7"/>
      <c r="K103"/>
    </row>
    <row r="104" spans="1:11" s="5" customFormat="1" x14ac:dyDescent="0.15">
      <c r="A104" s="58"/>
      <c r="B104" s="2"/>
      <c r="C104" s="6"/>
      <c r="D104" s="6"/>
      <c r="E104" s="6"/>
      <c r="I104"/>
      <c r="J104" s="7"/>
      <c r="K104"/>
    </row>
    <row r="105" spans="1:11" s="5" customFormat="1" x14ac:dyDescent="0.15">
      <c r="A105" s="58"/>
      <c r="B105" s="2"/>
      <c r="C105" s="6"/>
      <c r="D105" s="6"/>
      <c r="E105" s="6"/>
      <c r="I105"/>
      <c r="J105" s="7"/>
      <c r="K105"/>
    </row>
    <row r="106" spans="1:11" s="5" customFormat="1" x14ac:dyDescent="0.15">
      <c r="A106" s="58"/>
      <c r="B106" s="2"/>
      <c r="C106" s="6"/>
      <c r="D106" s="6"/>
      <c r="E106" s="6"/>
      <c r="I106"/>
      <c r="J106" s="7"/>
      <c r="K106"/>
    </row>
    <row r="107" spans="1:11" s="5" customFormat="1" x14ac:dyDescent="0.15">
      <c r="A107" s="58"/>
      <c r="B107" s="2"/>
      <c r="C107" s="6"/>
      <c r="D107" s="6"/>
      <c r="E107" s="6"/>
      <c r="I107"/>
      <c r="J107" s="7"/>
      <c r="K107"/>
    </row>
    <row r="108" spans="1:11" s="5" customFormat="1" x14ac:dyDescent="0.15">
      <c r="A108" s="58"/>
      <c r="B108" s="2"/>
      <c r="C108" s="6"/>
      <c r="D108" s="6"/>
      <c r="E108" s="6"/>
      <c r="I108"/>
      <c r="J108" s="7"/>
      <c r="K108"/>
    </row>
    <row r="109" spans="1:11" s="5" customFormat="1" x14ac:dyDescent="0.15">
      <c r="A109" s="58"/>
      <c r="B109" s="2"/>
      <c r="C109" s="6"/>
      <c r="D109" s="6"/>
      <c r="E109" s="6"/>
      <c r="I109"/>
      <c r="J109" s="7"/>
      <c r="K109"/>
    </row>
    <row r="110" spans="1:11" s="5" customFormat="1" x14ac:dyDescent="0.15">
      <c r="A110" s="58"/>
      <c r="B110" s="2"/>
      <c r="C110" s="6"/>
      <c r="D110" s="6"/>
      <c r="E110" s="6"/>
      <c r="I110"/>
      <c r="J110" s="7"/>
      <c r="K110"/>
    </row>
    <row r="111" spans="1:11" s="5" customFormat="1" x14ac:dyDescent="0.15">
      <c r="A111" s="58"/>
      <c r="B111" s="2"/>
      <c r="C111" s="6"/>
      <c r="D111" s="6"/>
      <c r="E111" s="6"/>
      <c r="I111"/>
      <c r="J111" s="7"/>
      <c r="K111"/>
    </row>
    <row r="112" spans="1:11" s="5" customFormat="1" x14ac:dyDescent="0.15">
      <c r="A112" s="58"/>
      <c r="B112" s="2"/>
      <c r="C112" s="6"/>
      <c r="D112" s="6"/>
      <c r="E112" s="6"/>
      <c r="I112"/>
      <c r="J112" s="7"/>
      <c r="K112"/>
    </row>
    <row r="113" spans="1:11" s="5" customFormat="1" x14ac:dyDescent="0.15">
      <c r="A113" s="58"/>
      <c r="B113" s="2"/>
      <c r="C113" s="6"/>
      <c r="D113" s="6"/>
      <c r="E113" s="6"/>
      <c r="I113"/>
      <c r="J113" s="7"/>
      <c r="K113"/>
    </row>
    <row r="114" spans="1:11" s="5" customFormat="1" x14ac:dyDescent="0.15">
      <c r="A114" s="58"/>
      <c r="B114" s="2"/>
      <c r="C114" s="6"/>
      <c r="D114" s="6"/>
      <c r="E114" s="6"/>
      <c r="I114"/>
      <c r="J114" s="7"/>
      <c r="K114"/>
    </row>
    <row r="115" spans="1:11" s="5" customFormat="1" x14ac:dyDescent="0.15">
      <c r="A115" s="58"/>
      <c r="B115" s="2"/>
      <c r="C115" s="6"/>
      <c r="D115" s="6"/>
      <c r="E115" s="6"/>
      <c r="I115"/>
      <c r="J115" s="7"/>
      <c r="K115"/>
    </row>
    <row r="116" spans="1:11" s="5" customFormat="1" x14ac:dyDescent="0.15">
      <c r="A116" s="58"/>
      <c r="B116" s="2"/>
      <c r="C116" s="6"/>
      <c r="D116" s="6"/>
      <c r="E116" s="6"/>
      <c r="I116"/>
      <c r="J116" s="7"/>
      <c r="K116"/>
    </row>
    <row r="117" spans="1:11" x14ac:dyDescent="0.15">
      <c r="C117" s="6"/>
      <c r="D117" s="6"/>
      <c r="E117" s="6"/>
      <c r="J117" s="7"/>
    </row>
    <row r="118" spans="1:11" x14ac:dyDescent="0.15">
      <c r="C118" s="6"/>
      <c r="D118" s="6"/>
      <c r="E118" s="6"/>
      <c r="J118" s="7"/>
    </row>
    <row r="119" spans="1:11" x14ac:dyDescent="0.15">
      <c r="C119" s="6"/>
      <c r="D119" s="6"/>
      <c r="E119" s="6"/>
      <c r="J119" s="7"/>
    </row>
    <row r="120" spans="1:11" x14ac:dyDescent="0.15">
      <c r="C120" s="6"/>
      <c r="D120" s="6"/>
      <c r="E120" s="6"/>
      <c r="J120" s="7"/>
    </row>
    <row r="121" spans="1:11" x14ac:dyDescent="0.15">
      <c r="C121" s="6"/>
      <c r="D121" s="6"/>
      <c r="E121" s="6"/>
      <c r="J121" s="7"/>
    </row>
    <row r="122" spans="1:11" x14ac:dyDescent="0.15">
      <c r="C122" s="6"/>
      <c r="D122" s="6"/>
      <c r="E122" s="6"/>
      <c r="J122" s="7"/>
    </row>
    <row r="123" spans="1:11" x14ac:dyDescent="0.15">
      <c r="C123" s="6"/>
      <c r="D123" s="6"/>
      <c r="E123" s="6"/>
      <c r="J123" s="7"/>
    </row>
    <row r="124" spans="1:11" x14ac:dyDescent="0.15">
      <c r="C124" s="6"/>
      <c r="D124" s="6"/>
      <c r="E124" s="6"/>
      <c r="J124" s="7"/>
    </row>
    <row r="125" spans="1:11" x14ac:dyDescent="0.15">
      <c r="C125" s="6"/>
      <c r="D125" s="6"/>
      <c r="E125" s="6"/>
      <c r="J125" s="7"/>
    </row>
    <row r="126" spans="1:11" x14ac:dyDescent="0.15">
      <c r="C126" s="6"/>
      <c r="D126" s="6"/>
      <c r="E126" s="6"/>
      <c r="J126" s="7"/>
    </row>
    <row r="127" spans="1:11" x14ac:dyDescent="0.15">
      <c r="C127" s="6"/>
      <c r="D127" s="6"/>
      <c r="E127" s="6"/>
      <c r="J127" s="7"/>
    </row>
    <row r="128" spans="1:11"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sheetData>
  <autoFilter ref="A3:N86" xr:uid="{00000000-0009-0000-0000-000003000000}"/>
  <mergeCells count="2">
    <mergeCell ref="A2:L2"/>
    <mergeCell ref="A86:L8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91"/>
  <sheetViews>
    <sheetView workbookViewId="0">
      <pane ySplit="3" topLeftCell="A61" activePane="bottomLeft" state="frozen"/>
      <selection pane="bottomLeft" activeCell="E62" sqref="E62"/>
    </sheetView>
  </sheetViews>
  <sheetFormatPr defaultRowHeight="16.5" x14ac:dyDescent="0.15"/>
  <cols>
    <col min="1" max="1" width="5.5" style="58" customWidth="1"/>
    <col min="2" max="2" width="15.875" style="106" customWidth="1"/>
    <col min="3" max="5" width="14.625" style="3" customWidth="1"/>
    <col min="6" max="6" width="10.625" hidden="1" customWidth="1"/>
    <col min="7" max="7" width="11.875" hidden="1" customWidth="1"/>
    <col min="8" max="8" width="9.25" hidden="1" customWidth="1"/>
    <col min="9" max="9" width="12.625" hidden="1" customWidth="1"/>
    <col min="10" max="10" width="10" style="4" customWidth="1"/>
    <col min="11" max="11" width="15.5" customWidth="1"/>
    <col min="12" max="12" width="10.5" style="5" customWidth="1"/>
    <col min="13" max="13" width="9" customWidth="1"/>
    <col min="14" max="15" width="14.5" customWidth="1"/>
    <col min="16" max="17" width="8.75" customWidth="1"/>
    <col min="18" max="18" width="17.625" customWidth="1"/>
    <col min="19" max="1025" width="8.75" customWidth="1"/>
  </cols>
  <sheetData>
    <row r="1" spans="1:18" x14ac:dyDescent="0.15">
      <c r="A1" s="74" t="s">
        <v>299</v>
      </c>
      <c r="C1" s="6"/>
      <c r="D1" s="6"/>
      <c r="E1" s="6"/>
      <c r="J1" s="7"/>
    </row>
    <row r="2" spans="1:18" ht="66.75" customHeight="1" x14ac:dyDescent="0.15">
      <c r="A2" s="239" t="s">
        <v>335</v>
      </c>
      <c r="B2" s="236"/>
      <c r="C2" s="236"/>
      <c r="D2" s="236"/>
      <c r="E2" s="236"/>
      <c r="F2" s="236"/>
      <c r="G2" s="236"/>
      <c r="H2" s="236"/>
      <c r="I2" s="236"/>
      <c r="J2" s="236"/>
      <c r="K2" s="236"/>
      <c r="L2" s="236"/>
    </row>
    <row r="3" spans="1:18" ht="40.5" customHeight="1" x14ac:dyDescent="0.15">
      <c r="A3" s="75" t="s">
        <v>1</v>
      </c>
      <c r="B3" s="107" t="s">
        <v>2</v>
      </c>
      <c r="C3" s="76" t="s">
        <v>3</v>
      </c>
      <c r="D3" s="76" t="s">
        <v>4</v>
      </c>
      <c r="E3" s="76" t="s">
        <v>5</v>
      </c>
      <c r="F3" s="77"/>
      <c r="G3" s="77"/>
      <c r="H3" s="77"/>
      <c r="I3" s="78"/>
      <c r="J3" s="76" t="s">
        <v>6</v>
      </c>
      <c r="K3" s="76" t="s">
        <v>7</v>
      </c>
      <c r="L3" s="79" t="s">
        <v>8</v>
      </c>
      <c r="N3" s="5" t="s">
        <v>300</v>
      </c>
      <c r="O3" s="5" t="s">
        <v>351</v>
      </c>
    </row>
    <row r="4" spans="1:18" ht="30" customHeight="1" x14ac:dyDescent="0.15">
      <c r="A4" s="65" t="s">
        <v>283</v>
      </c>
      <c r="B4" s="99" t="s">
        <v>287</v>
      </c>
      <c r="C4" s="61">
        <f>C5+'冠名基金收支明细 (2021)'!C4</f>
        <v>22538948.030000001</v>
      </c>
      <c r="D4" s="61">
        <f>D5+'冠名基金收支明细 (2021)'!D4</f>
        <v>18316631.420000002</v>
      </c>
      <c r="E4" s="61">
        <f>SUM(E6,E9,E12,E15,E18,E21,E24,E27,E30,E31,E34,E37,E40,E43,E46,E49,E52,E54,E56,E59,E62,E65,E68,E71,E74,E76,E78,E80,E82,E103,E105,E108,E111,E114,E117,E128,E131,E133,E135,E142,E144,E146,E148,E150,E152,E154,E156,E158,E160,E162,E164,E166,E168,E170,E172)</f>
        <v>4222316.6100000003</v>
      </c>
      <c r="F4" s="10"/>
      <c r="G4" s="10"/>
      <c r="H4" s="10"/>
      <c r="I4" s="11"/>
      <c r="J4" s="14" t="s">
        <v>9</v>
      </c>
      <c r="K4" s="14" t="s">
        <v>9</v>
      </c>
      <c r="L4" s="80" t="s">
        <v>338</v>
      </c>
      <c r="N4" s="81">
        <f>E5+'冠名基金收支明细 (2021)'!E4</f>
        <v>4222316.6100000003</v>
      </c>
      <c r="O4" s="81">
        <f>E4-E5</f>
        <v>2684049.7800000003</v>
      </c>
    </row>
    <row r="5" spans="1:18" ht="30" customHeight="1" x14ac:dyDescent="0.15">
      <c r="A5" s="65" t="s">
        <v>283</v>
      </c>
      <c r="B5" s="108" t="s">
        <v>45</v>
      </c>
      <c r="C5" s="61">
        <f>SUM(C6,C9,C12,C15,C18,C21,C24,C27,C30,C31,C34,C37,C40,C43,C46,C49,C52,C54,C56,C59,C62,C65,C68,C71,C74,C76,C78,C80,C82,C103,C105,C108,C111,C114,C117,C128,C131,C133,C135,C142,C144,C146,C148,C150,C152,C154,C156,C158,C160,C162,C164,C166,C168,C170,C172)</f>
        <v>9879560.8300000001</v>
      </c>
      <c r="D5" s="61">
        <f>SUM(D6,D9,D12,D15,D18,D21,D24,D27,D30,D31,D34,D37,D40,D43,D46,D49,D52,D54,D56,D59,D62,D65,D68,D71,D74,D76,D78,D80,D82,D103,D105,D108,D111,D114,D117,D128,D131,D133,D135,D142,D144,D146,D148,D150,D152,D154,D156,D158,D160,D162,D164,D166,D168,D170,D172)</f>
        <v>8341294</v>
      </c>
      <c r="E5" s="61">
        <f>E8+E11+E14+E17+E20+E23+E26+E29+E33+E36+E39+E42+E45+E48+E51+E53+E55+E58+E61+E64+E67+E70+E73+E75+E77+E79+E81+E85+E88+E91+E94+E97+E100+E102+E104+E107+E110+E113+E116+E119+E121+E123+E125+E127+E130+E132+E134+E137+E139+E141+E143+E145+E147+E149+E151+E153+E155+E157+E159+E161+E163+E165+E167+E169+E171+E173</f>
        <v>1538266.83</v>
      </c>
      <c r="F5" s="10"/>
      <c r="G5" s="10"/>
      <c r="H5" s="10"/>
      <c r="I5" s="11"/>
      <c r="J5" s="14" t="s">
        <v>9</v>
      </c>
      <c r="K5" s="14" t="s">
        <v>9</v>
      </c>
      <c r="L5" s="101" t="s">
        <v>339</v>
      </c>
      <c r="N5" s="94">
        <f>D5/C5*100%</f>
        <v>0.84429805570618666</v>
      </c>
    </row>
    <row r="6" spans="1:18" s="18" customFormat="1" ht="30" customHeight="1" x14ac:dyDescent="0.15">
      <c r="A6" s="64" t="s">
        <v>13</v>
      </c>
      <c r="B6" s="104" t="s">
        <v>14</v>
      </c>
      <c r="C6" s="3">
        <f>C8</f>
        <v>120000</v>
      </c>
      <c r="D6" s="3">
        <f>D8</f>
        <v>0</v>
      </c>
      <c r="E6" s="3">
        <f>E7+E8</f>
        <v>421688</v>
      </c>
      <c r="F6" s="26"/>
      <c r="G6" s="26"/>
      <c r="H6" s="26"/>
      <c r="I6" s="26"/>
      <c r="J6" s="4" t="s">
        <v>15</v>
      </c>
      <c r="K6" s="82" t="s">
        <v>16</v>
      </c>
      <c r="L6" s="28" t="s">
        <v>17</v>
      </c>
      <c r="N6" s="19"/>
      <c r="O6" s="19"/>
      <c r="R6" s="19"/>
    </row>
    <row r="7" spans="1:18" s="18" customFormat="1" ht="30" customHeight="1" x14ac:dyDescent="0.15">
      <c r="A7" s="64"/>
      <c r="B7" s="109" t="s">
        <v>20</v>
      </c>
      <c r="C7" s="14" t="s">
        <v>9</v>
      </c>
      <c r="D7" s="14" t="s">
        <v>9</v>
      </c>
      <c r="E7" s="31">
        <f>'冠名基金收支明细 (2021)'!E6</f>
        <v>301688</v>
      </c>
      <c r="F7" s="26"/>
      <c r="G7" s="26"/>
      <c r="H7" s="26"/>
      <c r="I7" s="26"/>
      <c r="J7" s="4" t="s">
        <v>15</v>
      </c>
      <c r="K7" s="82" t="s">
        <v>16</v>
      </c>
      <c r="L7" s="28" t="s">
        <v>17</v>
      </c>
      <c r="N7" s="19"/>
      <c r="O7" s="19"/>
      <c r="R7" s="19"/>
    </row>
    <row r="8" spans="1:18" s="18" customFormat="1" ht="30" customHeight="1" x14ac:dyDescent="0.15">
      <c r="A8" s="64"/>
      <c r="B8" s="109" t="s">
        <v>45</v>
      </c>
      <c r="C8" s="120">
        <v>120000</v>
      </c>
      <c r="D8" s="31">
        <v>0</v>
      </c>
      <c r="E8" s="31">
        <f>C8-D8</f>
        <v>120000</v>
      </c>
      <c r="F8" s="31"/>
      <c r="G8" s="31"/>
      <c r="H8" s="31"/>
      <c r="I8" s="31"/>
      <c r="J8" s="4" t="s">
        <v>15</v>
      </c>
      <c r="K8" s="82" t="s">
        <v>16</v>
      </c>
      <c r="L8" s="28" t="s">
        <v>17</v>
      </c>
      <c r="N8" s="19"/>
      <c r="R8" s="19"/>
    </row>
    <row r="9" spans="1:18" s="18" customFormat="1" ht="30" customHeight="1" x14ac:dyDescent="0.15">
      <c r="A9" s="64" t="s">
        <v>21</v>
      </c>
      <c r="B9" s="105" t="s">
        <v>22</v>
      </c>
      <c r="C9" s="3">
        <v>0</v>
      </c>
      <c r="D9" s="3">
        <v>0</v>
      </c>
      <c r="E9" s="3">
        <f>E10+E11</f>
        <v>0</v>
      </c>
      <c r="F9" s="3"/>
      <c r="G9" s="33"/>
      <c r="H9" s="30"/>
      <c r="I9" s="34"/>
      <c r="J9" s="4" t="s">
        <v>23</v>
      </c>
      <c r="K9" s="82" t="s">
        <v>24</v>
      </c>
      <c r="L9" s="28" t="s">
        <v>25</v>
      </c>
      <c r="O9" s="19"/>
    </row>
    <row r="10" spans="1:18" s="18" customFormat="1" ht="30" customHeight="1" x14ac:dyDescent="0.15">
      <c r="A10" s="64"/>
      <c r="B10" s="109" t="s">
        <v>20</v>
      </c>
      <c r="C10" s="14" t="s">
        <v>9</v>
      </c>
      <c r="D10" s="14" t="s">
        <v>9</v>
      </c>
      <c r="E10" s="31">
        <f>'冠名基金收支明细 (2021)'!E9</f>
        <v>0</v>
      </c>
      <c r="F10" s="3"/>
      <c r="G10" s="33"/>
      <c r="H10" s="30"/>
      <c r="I10" s="34"/>
      <c r="J10" s="4" t="s">
        <v>23</v>
      </c>
      <c r="K10" s="82" t="s">
        <v>24</v>
      </c>
      <c r="L10" s="28" t="s">
        <v>25</v>
      </c>
    </row>
    <row r="11" spans="1:18" s="18" customFormat="1" ht="30" customHeight="1" x14ac:dyDescent="0.15">
      <c r="A11" s="64"/>
      <c r="B11" s="109" t="s">
        <v>45</v>
      </c>
      <c r="C11" s="31">
        <v>0</v>
      </c>
      <c r="D11" s="31">
        <v>0</v>
      </c>
      <c r="E11" s="31">
        <v>0</v>
      </c>
      <c r="F11" s="3"/>
      <c r="G11" s="33"/>
      <c r="H11" s="30"/>
      <c r="I11" s="34"/>
      <c r="J11" s="4" t="s">
        <v>23</v>
      </c>
      <c r="K11" s="82" t="s">
        <v>24</v>
      </c>
      <c r="L11" s="28" t="s">
        <v>25</v>
      </c>
    </row>
    <row r="12" spans="1:18" s="18" customFormat="1" ht="30" customHeight="1" x14ac:dyDescent="0.15">
      <c r="A12" s="64" t="s">
        <v>26</v>
      </c>
      <c r="B12" s="104" t="s">
        <v>27</v>
      </c>
      <c r="C12" s="3">
        <v>0</v>
      </c>
      <c r="D12" s="3">
        <v>0</v>
      </c>
      <c r="E12" s="3">
        <f>E13+E14</f>
        <v>20000</v>
      </c>
      <c r="F12" s="3"/>
      <c r="G12" s="33"/>
      <c r="H12" s="30"/>
      <c r="I12" s="34"/>
      <c r="J12" s="4" t="s">
        <v>28</v>
      </c>
      <c r="K12" s="35" t="s">
        <v>29</v>
      </c>
      <c r="L12" s="28" t="s">
        <v>30</v>
      </c>
    </row>
    <row r="13" spans="1:18" s="18" customFormat="1" ht="30" customHeight="1" x14ac:dyDescent="0.15">
      <c r="A13" s="64"/>
      <c r="B13" s="109" t="s">
        <v>20</v>
      </c>
      <c r="C13" s="14" t="s">
        <v>9</v>
      </c>
      <c r="D13" s="14" t="s">
        <v>9</v>
      </c>
      <c r="E13" s="31">
        <f>'冠名基金收支明细 (2021)'!E12</f>
        <v>20000</v>
      </c>
      <c r="F13" s="3"/>
      <c r="G13" s="33"/>
      <c r="H13" s="30"/>
      <c r="I13" s="34"/>
      <c r="J13" s="4" t="s">
        <v>28</v>
      </c>
      <c r="K13" s="35" t="s">
        <v>29</v>
      </c>
      <c r="L13" s="28" t="s">
        <v>30</v>
      </c>
    </row>
    <row r="14" spans="1:18" s="18" customFormat="1" ht="30" customHeight="1" x14ac:dyDescent="0.15">
      <c r="A14" s="64"/>
      <c r="B14" s="109" t="s">
        <v>45</v>
      </c>
      <c r="C14" s="31">
        <v>0</v>
      </c>
      <c r="D14" s="31">
        <v>0</v>
      </c>
      <c r="E14" s="31">
        <v>0</v>
      </c>
      <c r="F14" s="3"/>
      <c r="G14" s="33"/>
      <c r="H14" s="30"/>
      <c r="I14" s="34"/>
      <c r="J14" s="4" t="s">
        <v>28</v>
      </c>
      <c r="K14" s="35" t="s">
        <v>29</v>
      </c>
      <c r="L14" s="28" t="s">
        <v>30</v>
      </c>
    </row>
    <row r="15" spans="1:18" s="18" customFormat="1" ht="30" customHeight="1" x14ac:dyDescent="0.15">
      <c r="A15" s="64" t="s">
        <v>31</v>
      </c>
      <c r="B15" s="104" t="s">
        <v>32</v>
      </c>
      <c r="C15" s="3">
        <v>0</v>
      </c>
      <c r="D15" s="3">
        <v>0</v>
      </c>
      <c r="E15" s="3">
        <f>E16+E17</f>
        <v>1520</v>
      </c>
      <c r="F15" s="3"/>
      <c r="G15" s="33"/>
      <c r="H15" s="30"/>
      <c r="I15" s="34"/>
      <c r="J15" s="4" t="s">
        <v>33</v>
      </c>
      <c r="K15" s="82" t="s">
        <v>34</v>
      </c>
      <c r="L15" s="28" t="s">
        <v>35</v>
      </c>
    </row>
    <row r="16" spans="1:18" s="18" customFormat="1" ht="30" customHeight="1" x14ac:dyDescent="0.15">
      <c r="A16" s="64"/>
      <c r="B16" s="109" t="s">
        <v>20</v>
      </c>
      <c r="C16" s="14" t="s">
        <v>9</v>
      </c>
      <c r="D16" s="14" t="s">
        <v>9</v>
      </c>
      <c r="E16" s="31">
        <f>'冠名基金收支明细 (2021)'!E15</f>
        <v>1520</v>
      </c>
      <c r="F16" s="3"/>
      <c r="G16" s="33"/>
      <c r="H16" s="30"/>
      <c r="I16" s="34"/>
      <c r="J16" s="4" t="s">
        <v>33</v>
      </c>
      <c r="K16" s="82" t="s">
        <v>34</v>
      </c>
      <c r="L16" s="28" t="s">
        <v>35</v>
      </c>
    </row>
    <row r="17" spans="1:12" s="18" customFormat="1" ht="30" customHeight="1" x14ac:dyDescent="0.15">
      <c r="A17" s="64"/>
      <c r="B17" s="109" t="s">
        <v>45</v>
      </c>
      <c r="C17" s="31">
        <v>0</v>
      </c>
      <c r="D17" s="31">
        <v>0</v>
      </c>
      <c r="E17" s="31">
        <v>0</v>
      </c>
      <c r="F17" s="3"/>
      <c r="G17" s="33"/>
      <c r="H17" s="30"/>
      <c r="I17" s="34"/>
      <c r="J17" s="4" t="s">
        <v>33</v>
      </c>
      <c r="K17" s="82" t="s">
        <v>34</v>
      </c>
      <c r="L17" s="28" t="s">
        <v>35</v>
      </c>
    </row>
    <row r="18" spans="1:12" s="18" customFormat="1" ht="30" customHeight="1" x14ac:dyDescent="0.15">
      <c r="A18" s="64" t="s">
        <v>36</v>
      </c>
      <c r="B18" s="104" t="s">
        <v>37</v>
      </c>
      <c r="C18" s="3">
        <f>C20</f>
        <v>0</v>
      </c>
      <c r="D18" s="3">
        <f>D20</f>
        <v>0</v>
      </c>
      <c r="E18" s="3">
        <f>E19+E20</f>
        <v>18350</v>
      </c>
      <c r="F18" s="3"/>
      <c r="G18" s="33"/>
      <c r="H18" s="30"/>
      <c r="I18" s="34"/>
      <c r="J18" s="4" t="s">
        <v>38</v>
      </c>
      <c r="K18" s="82" t="s">
        <v>39</v>
      </c>
      <c r="L18" s="28" t="s">
        <v>40</v>
      </c>
    </row>
    <row r="19" spans="1:12" s="18" customFormat="1" ht="30" customHeight="1" x14ac:dyDescent="0.15">
      <c r="A19" s="70"/>
      <c r="B19" s="109" t="s">
        <v>20</v>
      </c>
      <c r="C19" s="14" t="s">
        <v>9</v>
      </c>
      <c r="D19" s="14" t="s">
        <v>9</v>
      </c>
      <c r="E19" s="3">
        <f>'冠名基金收支明细 (2021)'!E18</f>
        <v>18350</v>
      </c>
      <c r="F19" s="3"/>
      <c r="G19" s="33"/>
      <c r="H19" s="30"/>
      <c r="I19" s="34"/>
      <c r="J19" s="32" t="s">
        <v>38</v>
      </c>
      <c r="K19" s="82" t="s">
        <v>39</v>
      </c>
      <c r="L19" s="28" t="s">
        <v>40</v>
      </c>
    </row>
    <row r="20" spans="1:12" s="18" customFormat="1" ht="30" customHeight="1" x14ac:dyDescent="0.15">
      <c r="A20" s="70"/>
      <c r="B20" s="109" t="s">
        <v>45</v>
      </c>
      <c r="C20" s="31">
        <v>0</v>
      </c>
      <c r="D20" s="31">
        <v>0</v>
      </c>
      <c r="E20" s="31">
        <v>0</v>
      </c>
      <c r="F20" s="3"/>
      <c r="G20" s="33"/>
      <c r="H20" s="30"/>
      <c r="I20" s="34"/>
      <c r="J20" s="32" t="s">
        <v>38</v>
      </c>
      <c r="K20" s="82" t="s">
        <v>39</v>
      </c>
      <c r="L20" s="28" t="s">
        <v>40</v>
      </c>
    </row>
    <row r="21" spans="1:12" s="18" customFormat="1" ht="30" customHeight="1" x14ac:dyDescent="0.15">
      <c r="A21" s="64" t="s">
        <v>41</v>
      </c>
      <c r="B21" s="104" t="s">
        <v>42</v>
      </c>
      <c r="C21" s="3">
        <f>C23</f>
        <v>0</v>
      </c>
      <c r="D21" s="3">
        <f>D23</f>
        <v>10000</v>
      </c>
      <c r="E21" s="3">
        <f>E22+E23</f>
        <v>5513.7599999999948</v>
      </c>
      <c r="F21" s="3"/>
      <c r="G21" s="33"/>
      <c r="H21" s="30"/>
      <c r="I21" s="34"/>
      <c r="J21" s="4" t="s">
        <v>33</v>
      </c>
      <c r="K21" s="82" t="s">
        <v>43</v>
      </c>
      <c r="L21" s="28" t="s">
        <v>44</v>
      </c>
    </row>
    <row r="22" spans="1:12" s="18" customFormat="1" ht="30" customHeight="1" x14ac:dyDescent="0.15">
      <c r="A22" s="70"/>
      <c r="B22" s="109" t="s">
        <v>20</v>
      </c>
      <c r="C22" s="14" t="s">
        <v>9</v>
      </c>
      <c r="D22" s="14" t="s">
        <v>9</v>
      </c>
      <c r="E22" s="31">
        <f>'冠名基金收支明细 (2021)'!E21</f>
        <v>15513.759999999995</v>
      </c>
      <c r="F22" s="3"/>
      <c r="G22" s="33"/>
      <c r="H22" s="30"/>
      <c r="I22" s="34"/>
      <c r="J22" s="32" t="s">
        <v>33</v>
      </c>
      <c r="K22" s="82" t="s">
        <v>43</v>
      </c>
      <c r="L22" s="28" t="s">
        <v>44</v>
      </c>
    </row>
    <row r="23" spans="1:12" s="18" customFormat="1" ht="30" customHeight="1" x14ac:dyDescent="0.15">
      <c r="A23" s="70"/>
      <c r="B23" s="109" t="s">
        <v>45</v>
      </c>
      <c r="C23" s="31">
        <v>0</v>
      </c>
      <c r="D23" s="123">
        <v>10000</v>
      </c>
      <c r="E23" s="31">
        <f>C23-D23</f>
        <v>-10000</v>
      </c>
      <c r="F23" s="3"/>
      <c r="G23" s="33"/>
      <c r="H23" s="30"/>
      <c r="I23" s="34"/>
      <c r="J23" s="32" t="s">
        <v>33</v>
      </c>
      <c r="K23" s="82" t="s">
        <v>43</v>
      </c>
      <c r="L23" s="28" t="s">
        <v>44</v>
      </c>
    </row>
    <row r="24" spans="1:12" s="18" customFormat="1" ht="30" customHeight="1" x14ac:dyDescent="0.15">
      <c r="A24" s="64" t="s">
        <v>46</v>
      </c>
      <c r="B24" s="104" t="s">
        <v>47</v>
      </c>
      <c r="C24" s="3">
        <f>C26</f>
        <v>0</v>
      </c>
      <c r="D24" s="3">
        <f>D26</f>
        <v>0</v>
      </c>
      <c r="E24" s="3">
        <f>E25+E26</f>
        <v>30000</v>
      </c>
      <c r="F24" s="3"/>
      <c r="G24" s="33"/>
      <c r="H24" s="30"/>
      <c r="I24" s="34"/>
      <c r="J24" s="4" t="s">
        <v>33</v>
      </c>
      <c r="K24" s="82" t="s">
        <v>48</v>
      </c>
      <c r="L24" s="28" t="s">
        <v>49</v>
      </c>
    </row>
    <row r="25" spans="1:12" s="18" customFormat="1" ht="30" customHeight="1" x14ac:dyDescent="0.15">
      <c r="A25" s="70"/>
      <c r="B25" s="109" t="s">
        <v>20</v>
      </c>
      <c r="C25" s="14" t="s">
        <v>9</v>
      </c>
      <c r="D25" s="14" t="s">
        <v>9</v>
      </c>
      <c r="E25" s="31">
        <f>'冠名基金收支明细 (2021)'!E24</f>
        <v>30000</v>
      </c>
      <c r="F25" s="3"/>
      <c r="G25" s="33"/>
      <c r="H25" s="30"/>
      <c r="I25" s="34"/>
      <c r="J25" s="32" t="s">
        <v>33</v>
      </c>
      <c r="K25" s="82" t="s">
        <v>48</v>
      </c>
      <c r="L25" s="28" t="s">
        <v>49</v>
      </c>
    </row>
    <row r="26" spans="1:12" s="18" customFormat="1" ht="30" customHeight="1" x14ac:dyDescent="0.15">
      <c r="A26" s="70"/>
      <c r="B26" s="109" t="s">
        <v>45</v>
      </c>
      <c r="C26" s="31">
        <v>0</v>
      </c>
      <c r="D26" s="31">
        <v>0</v>
      </c>
      <c r="E26" s="31">
        <v>0</v>
      </c>
      <c r="F26" s="3"/>
      <c r="G26" s="33"/>
      <c r="H26" s="30"/>
      <c r="I26" s="34"/>
      <c r="J26" s="32" t="s">
        <v>33</v>
      </c>
      <c r="K26" s="82" t="s">
        <v>48</v>
      </c>
      <c r="L26" s="28" t="s">
        <v>49</v>
      </c>
    </row>
    <row r="27" spans="1:12" s="18" customFormat="1" ht="30" customHeight="1" x14ac:dyDescent="0.15">
      <c r="A27" s="64" t="s">
        <v>50</v>
      </c>
      <c r="B27" s="104" t="s">
        <v>51</v>
      </c>
      <c r="C27" s="3">
        <f>C29</f>
        <v>0</v>
      </c>
      <c r="D27" s="3">
        <f>D29</f>
        <v>0</v>
      </c>
      <c r="E27" s="3">
        <f>E28+E29</f>
        <v>50000</v>
      </c>
      <c r="F27" s="3"/>
      <c r="G27" s="33"/>
      <c r="H27" s="30"/>
      <c r="I27" s="34"/>
      <c r="J27" s="4" t="s">
        <v>33</v>
      </c>
      <c r="K27" s="82" t="s">
        <v>52</v>
      </c>
      <c r="L27" s="28" t="s">
        <v>53</v>
      </c>
    </row>
    <row r="28" spans="1:12" s="18" customFormat="1" ht="30" customHeight="1" x14ac:dyDescent="0.15">
      <c r="A28" s="70"/>
      <c r="B28" s="109" t="s">
        <v>20</v>
      </c>
      <c r="C28" s="14" t="s">
        <v>9</v>
      </c>
      <c r="D28" s="14" t="s">
        <v>9</v>
      </c>
      <c r="E28" s="31">
        <f>'冠名基金收支明细 (2021)'!E27</f>
        <v>50000</v>
      </c>
      <c r="F28" s="3"/>
      <c r="G28" s="33"/>
      <c r="H28" s="30"/>
      <c r="I28" s="34"/>
      <c r="J28" s="32" t="s">
        <v>33</v>
      </c>
      <c r="K28" s="82" t="s">
        <v>52</v>
      </c>
      <c r="L28" s="28" t="s">
        <v>53</v>
      </c>
    </row>
    <row r="29" spans="1:12" s="18" customFormat="1" ht="30" customHeight="1" x14ac:dyDescent="0.15">
      <c r="A29" s="70"/>
      <c r="B29" s="109" t="s">
        <v>45</v>
      </c>
      <c r="C29" s="31">
        <v>0</v>
      </c>
      <c r="D29" s="31">
        <v>0</v>
      </c>
      <c r="E29" s="31">
        <v>0</v>
      </c>
      <c r="F29" s="3"/>
      <c r="G29" s="33"/>
      <c r="H29" s="30"/>
      <c r="I29" s="34"/>
      <c r="J29" s="32" t="s">
        <v>33</v>
      </c>
      <c r="K29" s="82" t="s">
        <v>52</v>
      </c>
      <c r="L29" s="28" t="s">
        <v>53</v>
      </c>
    </row>
    <row r="30" spans="1:12" s="18" customFormat="1" ht="30" customHeight="1" x14ac:dyDescent="0.15">
      <c r="A30" s="64" t="s">
        <v>54</v>
      </c>
      <c r="B30" s="104" t="s">
        <v>55</v>
      </c>
      <c r="C30" s="3">
        <v>0</v>
      </c>
      <c r="D30" s="3">
        <v>0</v>
      </c>
      <c r="E30" s="3">
        <v>0</v>
      </c>
      <c r="F30" s="3"/>
      <c r="G30" s="33"/>
      <c r="H30" s="30"/>
      <c r="I30" s="34"/>
      <c r="J30" s="4" t="s">
        <v>10</v>
      </c>
      <c r="K30" s="36" t="s">
        <v>56</v>
      </c>
      <c r="L30" s="28" t="s">
        <v>57</v>
      </c>
    </row>
    <row r="31" spans="1:12" s="18" customFormat="1" ht="30" customHeight="1" x14ac:dyDescent="0.15">
      <c r="A31" s="64" t="s">
        <v>58</v>
      </c>
      <c r="B31" s="104" t="s">
        <v>59</v>
      </c>
      <c r="C31" s="3">
        <f>C33</f>
        <v>100000</v>
      </c>
      <c r="D31" s="3">
        <f>D33</f>
        <v>0</v>
      </c>
      <c r="E31" s="3">
        <f>+E32+E33</f>
        <v>100000</v>
      </c>
      <c r="F31" s="3"/>
      <c r="G31" s="33"/>
      <c r="H31" s="30"/>
      <c r="I31" s="34"/>
      <c r="J31" s="4" t="s">
        <v>33</v>
      </c>
      <c r="K31" s="82" t="s">
        <v>60</v>
      </c>
      <c r="L31" s="28" t="s">
        <v>61</v>
      </c>
    </row>
    <row r="32" spans="1:12" s="18" customFormat="1" ht="30" customHeight="1" x14ac:dyDescent="0.15">
      <c r="A32" s="64"/>
      <c r="B32" s="109" t="s">
        <v>20</v>
      </c>
      <c r="C32" s="14" t="s">
        <v>9</v>
      </c>
      <c r="D32" s="14" t="s">
        <v>9</v>
      </c>
      <c r="E32" s="31">
        <f>'冠名基金收支明细 (2021)'!E31</f>
        <v>0</v>
      </c>
      <c r="F32" s="3"/>
      <c r="G32" s="33"/>
      <c r="H32" s="30"/>
      <c r="I32" s="34"/>
      <c r="J32" s="32" t="s">
        <v>33</v>
      </c>
      <c r="K32" s="82" t="s">
        <v>60</v>
      </c>
      <c r="L32" s="28" t="s">
        <v>61</v>
      </c>
    </row>
    <row r="33" spans="1:12" s="18" customFormat="1" ht="30" customHeight="1" x14ac:dyDescent="0.15">
      <c r="A33" s="70"/>
      <c r="B33" s="109" t="s">
        <v>45</v>
      </c>
      <c r="C33" s="120">
        <v>100000</v>
      </c>
      <c r="D33" s="31">
        <v>0</v>
      </c>
      <c r="E33" s="31">
        <f>C33-D33</f>
        <v>100000</v>
      </c>
      <c r="F33" s="3"/>
      <c r="G33" s="33"/>
      <c r="H33" s="30"/>
      <c r="I33" s="34"/>
      <c r="J33" s="32" t="s">
        <v>33</v>
      </c>
      <c r="K33" s="82" t="s">
        <v>60</v>
      </c>
      <c r="L33" s="28" t="s">
        <v>61</v>
      </c>
    </row>
    <row r="34" spans="1:12" s="18" customFormat="1" ht="30" customHeight="1" x14ac:dyDescent="0.15">
      <c r="A34" s="64" t="s">
        <v>62</v>
      </c>
      <c r="B34" s="104" t="s">
        <v>63</v>
      </c>
      <c r="C34" s="3">
        <f>C36</f>
        <v>100000</v>
      </c>
      <c r="D34" s="3">
        <f>D36</f>
        <v>180000</v>
      </c>
      <c r="E34" s="3">
        <f>E35+E36</f>
        <v>22457.919999999998</v>
      </c>
      <c r="F34" s="3"/>
      <c r="G34" s="33"/>
      <c r="H34" s="30"/>
      <c r="I34" s="34"/>
      <c r="J34" s="4" t="s">
        <v>38</v>
      </c>
      <c r="K34" s="82" t="s">
        <v>64</v>
      </c>
      <c r="L34" s="28" t="s">
        <v>65</v>
      </c>
    </row>
    <row r="35" spans="1:12" s="18" customFormat="1" ht="30" customHeight="1" x14ac:dyDescent="0.15">
      <c r="A35" s="70"/>
      <c r="B35" s="110" t="s">
        <v>20</v>
      </c>
      <c r="C35" s="14" t="s">
        <v>9</v>
      </c>
      <c r="D35" s="14" t="s">
        <v>9</v>
      </c>
      <c r="E35" s="31">
        <f>'冠名基金收支明细 (2021)'!E34</f>
        <v>102457.92</v>
      </c>
      <c r="F35" s="3"/>
      <c r="G35" s="33"/>
      <c r="H35" s="30"/>
      <c r="I35" s="34"/>
      <c r="J35" s="32" t="s">
        <v>38</v>
      </c>
      <c r="K35" s="82" t="s">
        <v>64</v>
      </c>
      <c r="L35" s="28" t="s">
        <v>65</v>
      </c>
    </row>
    <row r="36" spans="1:12" s="18" customFormat="1" ht="30" customHeight="1" x14ac:dyDescent="0.15">
      <c r="A36" s="70"/>
      <c r="B36" s="110" t="s">
        <v>45</v>
      </c>
      <c r="C36" s="120">
        <v>100000</v>
      </c>
      <c r="D36" s="123">
        <v>180000</v>
      </c>
      <c r="E36" s="31">
        <f>C36-D36</f>
        <v>-80000</v>
      </c>
      <c r="F36" s="3"/>
      <c r="G36" s="33"/>
      <c r="H36" s="30"/>
      <c r="I36" s="34"/>
      <c r="J36" s="32" t="s">
        <v>38</v>
      </c>
      <c r="K36" s="82" t="s">
        <v>64</v>
      </c>
      <c r="L36" s="28" t="s">
        <v>65</v>
      </c>
    </row>
    <row r="37" spans="1:12" s="18" customFormat="1" ht="30" customHeight="1" x14ac:dyDescent="0.15">
      <c r="A37" s="64" t="s">
        <v>66</v>
      </c>
      <c r="B37" s="104" t="s">
        <v>67</v>
      </c>
      <c r="C37" s="3">
        <f>C39</f>
        <v>0</v>
      </c>
      <c r="D37" s="3">
        <f>D39</f>
        <v>0</v>
      </c>
      <c r="E37" s="3">
        <f>E38+E39</f>
        <v>38000</v>
      </c>
      <c r="F37" s="3">
        <v>6</v>
      </c>
      <c r="G37" s="33">
        <v>10</v>
      </c>
      <c r="H37" s="30" t="s">
        <v>68</v>
      </c>
      <c r="I37" s="34">
        <v>15312060575</v>
      </c>
      <c r="J37" s="4" t="s">
        <v>38</v>
      </c>
      <c r="K37" s="82" t="s">
        <v>69</v>
      </c>
      <c r="L37" s="28" t="s">
        <v>70</v>
      </c>
    </row>
    <row r="38" spans="1:12" s="18" customFormat="1" ht="30" customHeight="1" x14ac:dyDescent="0.15">
      <c r="A38" s="70"/>
      <c r="B38" s="110" t="s">
        <v>20</v>
      </c>
      <c r="C38" s="14" t="s">
        <v>9</v>
      </c>
      <c r="D38" s="14" t="s">
        <v>9</v>
      </c>
      <c r="E38" s="31">
        <f>'冠名基金收支明细 (2021)'!E37</f>
        <v>38000</v>
      </c>
      <c r="F38" s="3"/>
      <c r="G38" s="33"/>
      <c r="H38" s="30"/>
      <c r="I38" s="34"/>
      <c r="J38" s="32" t="s">
        <v>38</v>
      </c>
      <c r="K38" s="82" t="s">
        <v>69</v>
      </c>
      <c r="L38" s="28" t="s">
        <v>70</v>
      </c>
    </row>
    <row r="39" spans="1:12" s="18" customFormat="1" ht="30" customHeight="1" x14ac:dyDescent="0.15">
      <c r="A39" s="70"/>
      <c r="B39" s="110" t="s">
        <v>45</v>
      </c>
      <c r="C39" s="31">
        <v>0</v>
      </c>
      <c r="D39" s="31">
        <v>0</v>
      </c>
      <c r="E39" s="31">
        <v>0</v>
      </c>
      <c r="F39" s="3"/>
      <c r="G39" s="33"/>
      <c r="H39" s="30"/>
      <c r="I39" s="34"/>
      <c r="J39" s="32" t="s">
        <v>38</v>
      </c>
      <c r="K39" s="82" t="s">
        <v>69</v>
      </c>
      <c r="L39" s="28" t="s">
        <v>70</v>
      </c>
    </row>
    <row r="40" spans="1:12" s="18" customFormat="1" ht="30" customHeight="1" x14ac:dyDescent="0.15">
      <c r="A40" s="64" t="s">
        <v>71</v>
      </c>
      <c r="B40" s="104" t="s">
        <v>358</v>
      </c>
      <c r="C40" s="3">
        <f>C42</f>
        <v>50000</v>
      </c>
      <c r="D40" s="3">
        <f>D42</f>
        <v>50000</v>
      </c>
      <c r="E40" s="3">
        <f>E41+E42</f>
        <v>0</v>
      </c>
      <c r="F40" s="3">
        <v>5</v>
      </c>
      <c r="G40" s="33">
        <v>10</v>
      </c>
      <c r="H40" s="30" t="s">
        <v>73</v>
      </c>
      <c r="I40" s="34">
        <v>13813077777</v>
      </c>
      <c r="J40" s="4" t="s">
        <v>38</v>
      </c>
      <c r="K40" s="82" t="s">
        <v>74</v>
      </c>
      <c r="L40" s="28" t="s">
        <v>75</v>
      </c>
    </row>
    <row r="41" spans="1:12" s="18" customFormat="1" ht="37.5" customHeight="1" x14ac:dyDescent="0.15">
      <c r="A41" s="64"/>
      <c r="B41" s="108" t="s">
        <v>20</v>
      </c>
      <c r="C41" s="14" t="s">
        <v>9</v>
      </c>
      <c r="D41" s="14" t="s">
        <v>9</v>
      </c>
      <c r="E41" s="31">
        <f>'冠名基金收支明细 (2021)'!E39</f>
        <v>0</v>
      </c>
      <c r="F41" s="3"/>
      <c r="G41" s="33"/>
      <c r="H41" s="30"/>
      <c r="I41" s="34"/>
      <c r="J41" s="32" t="s">
        <v>38</v>
      </c>
      <c r="K41" s="27" t="s">
        <v>74</v>
      </c>
      <c r="L41" s="28" t="s">
        <v>75</v>
      </c>
    </row>
    <row r="42" spans="1:12" s="18" customFormat="1" ht="30" customHeight="1" x14ac:dyDescent="0.15">
      <c r="A42" s="70"/>
      <c r="B42" s="110" t="s">
        <v>45</v>
      </c>
      <c r="C42" s="120">
        <v>50000</v>
      </c>
      <c r="D42" s="123">
        <v>50000</v>
      </c>
      <c r="E42" s="31">
        <f>C42-D42</f>
        <v>0</v>
      </c>
      <c r="F42" s="3"/>
      <c r="G42" s="33"/>
      <c r="H42" s="30"/>
      <c r="I42" s="34"/>
      <c r="J42" s="32" t="s">
        <v>38</v>
      </c>
      <c r="K42" s="82" t="s">
        <v>74</v>
      </c>
      <c r="L42" s="28" t="s">
        <v>75</v>
      </c>
    </row>
    <row r="43" spans="1:12" s="18" customFormat="1" ht="30" customHeight="1" x14ac:dyDescent="0.15">
      <c r="A43" s="64" t="s">
        <v>76</v>
      </c>
      <c r="B43" s="104" t="s">
        <v>77</v>
      </c>
      <c r="C43" s="3">
        <f>C45</f>
        <v>120000</v>
      </c>
      <c r="D43" s="3">
        <f>D45</f>
        <v>120000</v>
      </c>
      <c r="E43" s="3">
        <f>E44+E45</f>
        <v>0</v>
      </c>
      <c r="F43" s="3">
        <v>6</v>
      </c>
      <c r="G43" s="33">
        <v>10</v>
      </c>
      <c r="H43" s="30" t="s">
        <v>78</v>
      </c>
      <c r="I43" s="34">
        <v>15295510709</v>
      </c>
      <c r="J43" s="4" t="s">
        <v>38</v>
      </c>
      <c r="K43" s="82" t="s">
        <v>79</v>
      </c>
      <c r="L43" s="28" t="s">
        <v>80</v>
      </c>
    </row>
    <row r="44" spans="1:12" s="18" customFormat="1" ht="37.5" customHeight="1" x14ac:dyDescent="0.15">
      <c r="A44" s="64"/>
      <c r="B44" s="108" t="s">
        <v>20</v>
      </c>
      <c r="C44" s="14" t="s">
        <v>9</v>
      </c>
      <c r="D44" s="14" t="s">
        <v>9</v>
      </c>
      <c r="E44" s="31">
        <f>'冠名基金收支明细 (2021)'!E41</f>
        <v>0</v>
      </c>
      <c r="F44" s="3"/>
      <c r="G44" s="33"/>
      <c r="H44" s="30"/>
      <c r="I44" s="34"/>
      <c r="J44" s="32" t="s">
        <v>38</v>
      </c>
      <c r="K44" s="27" t="s">
        <v>79</v>
      </c>
      <c r="L44" s="28" t="s">
        <v>80</v>
      </c>
    </row>
    <row r="45" spans="1:12" s="18" customFormat="1" ht="30" customHeight="1" x14ac:dyDescent="0.15">
      <c r="A45" s="70"/>
      <c r="B45" s="110" t="s">
        <v>45</v>
      </c>
      <c r="C45" s="120">
        <v>120000</v>
      </c>
      <c r="D45" s="123">
        <v>120000</v>
      </c>
      <c r="E45" s="31">
        <f>C45-D45</f>
        <v>0</v>
      </c>
      <c r="F45" s="3"/>
      <c r="G45" s="33"/>
      <c r="H45" s="30"/>
      <c r="I45" s="34"/>
      <c r="J45" s="32" t="s">
        <v>38</v>
      </c>
      <c r="K45" s="82" t="s">
        <v>79</v>
      </c>
      <c r="L45" s="28" t="s">
        <v>80</v>
      </c>
    </row>
    <row r="46" spans="1:12" s="18" customFormat="1" ht="30" customHeight="1" x14ac:dyDescent="0.15">
      <c r="A46" s="64" t="s">
        <v>81</v>
      </c>
      <c r="B46" s="104" t="s">
        <v>82</v>
      </c>
      <c r="C46" s="96">
        <f>C48</f>
        <v>0</v>
      </c>
      <c r="D46" s="96">
        <f>D48</f>
        <v>0</v>
      </c>
      <c r="E46" s="3">
        <f>E47+E48</f>
        <v>80000</v>
      </c>
      <c r="F46" s="3">
        <v>20</v>
      </c>
      <c r="G46" s="33">
        <v>10</v>
      </c>
      <c r="H46" s="30" t="s">
        <v>83</v>
      </c>
      <c r="I46" s="34">
        <v>13601439888</v>
      </c>
      <c r="J46" s="4" t="s">
        <v>38</v>
      </c>
      <c r="K46" s="82" t="s">
        <v>84</v>
      </c>
      <c r="L46" s="28" t="s">
        <v>85</v>
      </c>
    </row>
    <row r="47" spans="1:12" s="18" customFormat="1" ht="30" customHeight="1" x14ac:dyDescent="0.15">
      <c r="A47" s="70"/>
      <c r="B47" s="110" t="s">
        <v>20</v>
      </c>
      <c r="C47" s="97" t="s">
        <v>9</v>
      </c>
      <c r="D47" s="97" t="s">
        <v>9</v>
      </c>
      <c r="E47" s="31">
        <f>'冠名基金收支明细 (2021)'!E43</f>
        <v>80000</v>
      </c>
      <c r="F47" s="3"/>
      <c r="G47" s="33"/>
      <c r="H47" s="30"/>
      <c r="I47" s="34"/>
      <c r="J47" s="32" t="s">
        <v>38</v>
      </c>
      <c r="K47" s="82" t="s">
        <v>84</v>
      </c>
      <c r="L47" s="28" t="s">
        <v>85</v>
      </c>
    </row>
    <row r="48" spans="1:12" s="18" customFormat="1" ht="30" customHeight="1" x14ac:dyDescent="0.15">
      <c r="A48" s="70"/>
      <c r="B48" s="110" t="s">
        <v>45</v>
      </c>
      <c r="C48" s="98">
        <v>0</v>
      </c>
      <c r="D48" s="98">
        <v>0</v>
      </c>
      <c r="E48" s="31">
        <v>0</v>
      </c>
      <c r="F48" s="3"/>
      <c r="G48" s="33"/>
      <c r="H48" s="30"/>
      <c r="I48" s="34"/>
      <c r="J48" s="32" t="s">
        <v>38</v>
      </c>
      <c r="K48" s="82" t="s">
        <v>84</v>
      </c>
      <c r="L48" s="28" t="s">
        <v>85</v>
      </c>
    </row>
    <row r="49" spans="1:12" s="18" customFormat="1" ht="30" customHeight="1" x14ac:dyDescent="0.15">
      <c r="A49" s="64" t="s">
        <v>86</v>
      </c>
      <c r="B49" s="104" t="s">
        <v>87</v>
      </c>
      <c r="C49" s="96">
        <v>0</v>
      </c>
      <c r="D49" s="96">
        <v>0</v>
      </c>
      <c r="E49" s="3">
        <f>E50+E51</f>
        <v>11000</v>
      </c>
      <c r="F49" s="3">
        <v>8</v>
      </c>
      <c r="G49" s="33">
        <v>40</v>
      </c>
      <c r="H49" s="30" t="s">
        <v>88</v>
      </c>
      <c r="I49" s="34">
        <v>17766428897</v>
      </c>
      <c r="J49" s="4" t="s">
        <v>33</v>
      </c>
      <c r="K49" s="82" t="s">
        <v>89</v>
      </c>
      <c r="L49" s="28" t="s">
        <v>90</v>
      </c>
    </row>
    <row r="50" spans="1:12" s="18" customFormat="1" ht="30" customHeight="1" x14ac:dyDescent="0.15">
      <c r="A50" s="64"/>
      <c r="B50" s="110" t="s">
        <v>20</v>
      </c>
      <c r="C50" s="97" t="s">
        <v>9</v>
      </c>
      <c r="D50" s="97" t="s">
        <v>9</v>
      </c>
      <c r="E50" s="31">
        <v>11000</v>
      </c>
      <c r="F50" s="3"/>
      <c r="G50" s="33"/>
      <c r="H50" s="30"/>
      <c r="I50" s="34"/>
      <c r="J50" s="32" t="s">
        <v>33</v>
      </c>
      <c r="K50" s="82" t="s">
        <v>89</v>
      </c>
      <c r="L50" s="28" t="s">
        <v>90</v>
      </c>
    </row>
    <row r="51" spans="1:12" s="18" customFormat="1" ht="30" customHeight="1" x14ac:dyDescent="0.15">
      <c r="A51" s="70"/>
      <c r="B51" s="110" t="s">
        <v>45</v>
      </c>
      <c r="C51" s="98">
        <v>0</v>
      </c>
      <c r="D51" s="98">
        <v>0</v>
      </c>
      <c r="E51" s="31">
        <v>0</v>
      </c>
      <c r="F51" s="3"/>
      <c r="G51" s="33"/>
      <c r="H51" s="30"/>
      <c r="I51" s="34"/>
      <c r="J51" s="32" t="s">
        <v>33</v>
      </c>
      <c r="K51" s="82" t="s">
        <v>89</v>
      </c>
      <c r="L51" s="28" t="s">
        <v>90</v>
      </c>
    </row>
    <row r="52" spans="1:12" s="18" customFormat="1" ht="30" customHeight="1" x14ac:dyDescent="0.15">
      <c r="A52" s="64" t="s">
        <v>91</v>
      </c>
      <c r="B52" s="104" t="s">
        <v>92</v>
      </c>
      <c r="C52" s="96">
        <f>C53</f>
        <v>100000</v>
      </c>
      <c r="D52" s="96">
        <f>D53</f>
        <v>0</v>
      </c>
      <c r="E52" s="3">
        <f>E53</f>
        <v>100000</v>
      </c>
      <c r="F52" s="3"/>
      <c r="G52" s="33"/>
      <c r="H52" s="30"/>
      <c r="I52" s="34"/>
      <c r="J52" s="4" t="s">
        <v>93</v>
      </c>
      <c r="K52" s="83" t="s">
        <v>94</v>
      </c>
      <c r="L52" s="28" t="s">
        <v>95</v>
      </c>
    </row>
    <row r="53" spans="1:12" s="18" customFormat="1" ht="30" customHeight="1" x14ac:dyDescent="0.15">
      <c r="A53" s="64"/>
      <c r="B53" s="110" t="s">
        <v>45</v>
      </c>
      <c r="C53" s="120">
        <v>100000</v>
      </c>
      <c r="D53" s="98">
        <v>0</v>
      </c>
      <c r="E53" s="31">
        <f>C53-D53</f>
        <v>100000</v>
      </c>
      <c r="F53" s="31"/>
      <c r="G53" s="31"/>
      <c r="H53" s="31"/>
      <c r="I53" s="31"/>
      <c r="J53" s="32" t="s">
        <v>93</v>
      </c>
      <c r="K53" s="83" t="s">
        <v>94</v>
      </c>
      <c r="L53" s="28" t="s">
        <v>95</v>
      </c>
    </row>
    <row r="54" spans="1:12" s="18" customFormat="1" ht="30" customHeight="1" x14ac:dyDescent="0.15">
      <c r="A54" s="64" t="s">
        <v>96</v>
      </c>
      <c r="B54" s="104" t="s">
        <v>97</v>
      </c>
      <c r="C54" s="96">
        <f>C55</f>
        <v>150000</v>
      </c>
      <c r="D54" s="96">
        <f>D55</f>
        <v>0</v>
      </c>
      <c r="E54" s="3">
        <f>E55</f>
        <v>150000</v>
      </c>
      <c r="F54" s="3"/>
      <c r="G54" s="33"/>
      <c r="H54" s="30"/>
      <c r="I54" s="34"/>
      <c r="J54" s="4" t="s">
        <v>38</v>
      </c>
      <c r="K54" s="83" t="s">
        <v>98</v>
      </c>
      <c r="L54" s="28" t="s">
        <v>99</v>
      </c>
    </row>
    <row r="55" spans="1:12" s="18" customFormat="1" ht="30" customHeight="1" x14ac:dyDescent="0.15">
      <c r="A55" s="70"/>
      <c r="B55" s="110" t="s">
        <v>45</v>
      </c>
      <c r="C55" s="120">
        <v>150000</v>
      </c>
      <c r="D55" s="98">
        <v>0</v>
      </c>
      <c r="E55" s="31">
        <f>C55-D55</f>
        <v>150000</v>
      </c>
      <c r="F55" s="3"/>
      <c r="G55" s="33"/>
      <c r="H55" s="30"/>
      <c r="I55" s="34"/>
      <c r="J55" s="32" t="s">
        <v>38</v>
      </c>
      <c r="K55" s="83" t="s">
        <v>98</v>
      </c>
      <c r="L55" s="28" t="s">
        <v>99</v>
      </c>
    </row>
    <row r="56" spans="1:12" ht="30" customHeight="1" x14ac:dyDescent="0.15">
      <c r="A56" s="64" t="s">
        <v>102</v>
      </c>
      <c r="B56" s="104" t="s">
        <v>103</v>
      </c>
      <c r="C56" s="96">
        <f>C58</f>
        <v>20000</v>
      </c>
      <c r="D56" s="96">
        <f>D58</f>
        <v>20000</v>
      </c>
      <c r="E56" s="3">
        <f>E57+E58</f>
        <v>50000</v>
      </c>
      <c r="F56" s="31"/>
      <c r="G56" s="39"/>
      <c r="H56" s="30"/>
      <c r="I56" s="34"/>
      <c r="J56" s="4" t="s">
        <v>38</v>
      </c>
      <c r="K56" s="40" t="s">
        <v>104</v>
      </c>
      <c r="L56" s="28" t="s">
        <v>105</v>
      </c>
    </row>
    <row r="57" spans="1:12" ht="30" customHeight="1" x14ac:dyDescent="0.15">
      <c r="A57" s="71"/>
      <c r="B57" s="110" t="s">
        <v>20</v>
      </c>
      <c r="C57" s="97" t="s">
        <v>9</v>
      </c>
      <c r="D57" s="97" t="s">
        <v>9</v>
      </c>
      <c r="E57" s="31">
        <f>'冠名基金收支明细 (2021)'!E47</f>
        <v>50000</v>
      </c>
      <c r="F57" s="31"/>
      <c r="G57" s="39"/>
      <c r="H57" s="30"/>
      <c r="I57" s="34"/>
      <c r="J57" s="32" t="s">
        <v>38</v>
      </c>
      <c r="K57" s="40" t="s">
        <v>104</v>
      </c>
      <c r="L57" s="28" t="s">
        <v>105</v>
      </c>
    </row>
    <row r="58" spans="1:12" ht="30" customHeight="1" x14ac:dyDescent="0.15">
      <c r="A58" s="71"/>
      <c r="B58" s="110" t="s">
        <v>45</v>
      </c>
      <c r="C58" s="120">
        <v>20000</v>
      </c>
      <c r="D58" s="123">
        <v>20000</v>
      </c>
      <c r="E58" s="31">
        <f>C58-D58</f>
        <v>0</v>
      </c>
      <c r="F58" s="31"/>
      <c r="G58" s="39"/>
      <c r="H58" s="30"/>
      <c r="I58" s="34"/>
      <c r="J58" s="32" t="s">
        <v>38</v>
      </c>
      <c r="K58" s="40" t="s">
        <v>104</v>
      </c>
      <c r="L58" s="28" t="s">
        <v>105</v>
      </c>
    </row>
    <row r="59" spans="1:12" ht="30" customHeight="1" x14ac:dyDescent="0.15">
      <c r="A59" s="64" t="s">
        <v>106</v>
      </c>
      <c r="B59" s="104" t="s">
        <v>107</v>
      </c>
      <c r="C59" s="96">
        <v>0</v>
      </c>
      <c r="D59" s="96">
        <v>0</v>
      </c>
      <c r="E59" s="3">
        <f>E60+E61</f>
        <v>4709.5999999999767</v>
      </c>
      <c r="F59" s="31"/>
      <c r="G59" s="39"/>
      <c r="H59" s="30"/>
      <c r="I59" s="34"/>
      <c r="J59" s="4" t="s">
        <v>33</v>
      </c>
      <c r="K59" s="40" t="s">
        <v>108</v>
      </c>
      <c r="L59" s="28" t="s">
        <v>109</v>
      </c>
    </row>
    <row r="60" spans="1:12" ht="30" customHeight="1" x14ac:dyDescent="0.15">
      <c r="A60" s="64"/>
      <c r="B60" s="110" t="s">
        <v>20</v>
      </c>
      <c r="C60" s="97" t="s">
        <v>9</v>
      </c>
      <c r="D60" s="97" t="s">
        <v>9</v>
      </c>
      <c r="E60" s="31">
        <f>'冠名基金收支明细 (2021)'!E50</f>
        <v>4709.5999999999767</v>
      </c>
      <c r="F60" s="31"/>
      <c r="G60" s="39"/>
      <c r="H60" s="30"/>
      <c r="I60" s="34"/>
      <c r="J60" s="32" t="s">
        <v>33</v>
      </c>
      <c r="K60" s="40" t="s">
        <v>108</v>
      </c>
      <c r="L60" s="28" t="s">
        <v>109</v>
      </c>
    </row>
    <row r="61" spans="1:12" s="18" customFormat="1" ht="30" customHeight="1" x14ac:dyDescent="0.15">
      <c r="A61" s="70"/>
      <c r="B61" s="110" t="s">
        <v>45</v>
      </c>
      <c r="C61" s="98">
        <v>0</v>
      </c>
      <c r="D61" s="98">
        <v>0</v>
      </c>
      <c r="E61" s="31">
        <v>0</v>
      </c>
      <c r="F61" s="3"/>
      <c r="G61" s="33"/>
      <c r="H61" s="30"/>
      <c r="I61" s="34"/>
      <c r="J61" s="32" t="s">
        <v>33</v>
      </c>
      <c r="K61" s="40" t="s">
        <v>108</v>
      </c>
      <c r="L61" s="28" t="s">
        <v>109</v>
      </c>
    </row>
    <row r="62" spans="1:12" s="18" customFormat="1" ht="30" customHeight="1" x14ac:dyDescent="0.15">
      <c r="A62" s="64" t="s">
        <v>110</v>
      </c>
      <c r="B62" s="104" t="s">
        <v>111</v>
      </c>
      <c r="C62" s="96">
        <v>0</v>
      </c>
      <c r="D62" s="96">
        <f>D64</f>
        <v>100000</v>
      </c>
      <c r="E62" s="3">
        <f>E63+E64</f>
        <v>0</v>
      </c>
      <c r="F62" s="3">
        <v>20</v>
      </c>
      <c r="G62" s="33">
        <v>50</v>
      </c>
      <c r="H62" s="30" t="s">
        <v>112</v>
      </c>
      <c r="I62" s="34">
        <v>18851689529</v>
      </c>
      <c r="J62" s="4" t="s">
        <v>38</v>
      </c>
      <c r="K62" s="40" t="s">
        <v>113</v>
      </c>
      <c r="L62" s="28" t="s">
        <v>114</v>
      </c>
    </row>
    <row r="63" spans="1:12" s="18" customFormat="1" ht="30" customHeight="1" x14ac:dyDescent="0.15">
      <c r="A63" s="70"/>
      <c r="B63" s="109" t="s">
        <v>20</v>
      </c>
      <c r="C63" s="97" t="s">
        <v>9</v>
      </c>
      <c r="D63" s="97" t="s">
        <v>9</v>
      </c>
      <c r="E63" s="31">
        <f>'冠名基金收支明细 (2021)'!E53</f>
        <v>100000</v>
      </c>
      <c r="F63" s="3"/>
      <c r="G63" s="33"/>
      <c r="H63" s="30"/>
      <c r="I63" s="34"/>
      <c r="J63" s="32" t="s">
        <v>38</v>
      </c>
      <c r="K63" s="82" t="s">
        <v>113</v>
      </c>
      <c r="L63" s="28" t="s">
        <v>114</v>
      </c>
    </row>
    <row r="64" spans="1:12" s="18" customFormat="1" ht="30" customHeight="1" x14ac:dyDescent="0.15">
      <c r="A64" s="70"/>
      <c r="B64" s="110" t="s">
        <v>45</v>
      </c>
      <c r="C64" s="99">
        <v>0</v>
      </c>
      <c r="D64" s="124">
        <v>100000</v>
      </c>
      <c r="E64" s="31">
        <f>C64-D64</f>
        <v>-100000</v>
      </c>
      <c r="F64" s="3"/>
      <c r="G64" s="33"/>
      <c r="H64" s="30"/>
      <c r="I64" s="34"/>
      <c r="J64" s="32" t="s">
        <v>38</v>
      </c>
      <c r="K64" s="82" t="s">
        <v>113</v>
      </c>
      <c r="L64" s="28" t="s">
        <v>114</v>
      </c>
    </row>
    <row r="65" spans="1:14" s="18" customFormat="1" ht="30" customHeight="1" x14ac:dyDescent="0.15">
      <c r="A65" s="64" t="s">
        <v>115</v>
      </c>
      <c r="B65" s="104" t="s">
        <v>116</v>
      </c>
      <c r="C65" s="96">
        <f>C67</f>
        <v>0</v>
      </c>
      <c r="D65" s="96">
        <f>D67</f>
        <v>100000</v>
      </c>
      <c r="E65" s="3">
        <f>E66+E67</f>
        <v>0</v>
      </c>
      <c r="F65" s="3"/>
      <c r="G65" s="33"/>
      <c r="H65" s="30"/>
      <c r="I65" s="34"/>
      <c r="J65" s="4" t="s">
        <v>38</v>
      </c>
      <c r="K65" s="40" t="s">
        <v>117</v>
      </c>
      <c r="L65" s="28" t="s">
        <v>118</v>
      </c>
    </row>
    <row r="66" spans="1:14" s="18" customFormat="1" ht="30" customHeight="1" x14ac:dyDescent="0.15">
      <c r="A66" s="70"/>
      <c r="B66" s="110" t="s">
        <v>20</v>
      </c>
      <c r="C66" s="97" t="s">
        <v>9</v>
      </c>
      <c r="D66" s="97" t="s">
        <v>9</v>
      </c>
      <c r="E66" s="31">
        <f>'冠名基金收支明细 (2021)'!E55</f>
        <v>100000</v>
      </c>
      <c r="F66" s="3"/>
      <c r="G66" s="33"/>
      <c r="H66" s="30"/>
      <c r="I66" s="34"/>
      <c r="J66" s="32" t="s">
        <v>38</v>
      </c>
      <c r="K66" s="40" t="s">
        <v>117</v>
      </c>
      <c r="L66" s="28" t="s">
        <v>118</v>
      </c>
    </row>
    <row r="67" spans="1:14" s="18" customFormat="1" ht="30" customHeight="1" x14ac:dyDescent="0.15">
      <c r="A67" s="70"/>
      <c r="B67" s="110" t="s">
        <v>45</v>
      </c>
      <c r="C67" s="98">
        <v>0</v>
      </c>
      <c r="D67" s="123">
        <v>100000</v>
      </c>
      <c r="E67" s="31">
        <f>C67-D67</f>
        <v>-100000</v>
      </c>
      <c r="F67" s="3"/>
      <c r="G67" s="33"/>
      <c r="H67" s="30"/>
      <c r="I67" s="34"/>
      <c r="J67" s="32" t="s">
        <v>38</v>
      </c>
      <c r="K67" s="40" t="s">
        <v>117</v>
      </c>
      <c r="L67" s="28" t="s">
        <v>118</v>
      </c>
    </row>
    <row r="68" spans="1:14" s="18" customFormat="1" ht="30" customHeight="1" x14ac:dyDescent="0.15">
      <c r="A68" s="64" t="s">
        <v>119</v>
      </c>
      <c r="B68" s="104" t="s">
        <v>120</v>
      </c>
      <c r="C68" s="96">
        <f>C70</f>
        <v>376060.83</v>
      </c>
      <c r="D68" s="96">
        <f>D70</f>
        <v>550000</v>
      </c>
      <c r="E68" s="3">
        <f>E69+E70</f>
        <v>76060.830000000016</v>
      </c>
      <c r="F68" s="3"/>
      <c r="G68" s="33"/>
      <c r="H68" s="30"/>
      <c r="I68" s="34"/>
      <c r="J68" s="4" t="s">
        <v>121</v>
      </c>
      <c r="K68" s="40" t="s">
        <v>122</v>
      </c>
      <c r="L68" s="28" t="s">
        <v>123</v>
      </c>
    </row>
    <row r="69" spans="1:14" s="18" customFormat="1" ht="30" customHeight="1" x14ac:dyDescent="0.15">
      <c r="A69" s="70"/>
      <c r="B69" s="110" t="s">
        <v>20</v>
      </c>
      <c r="C69" s="97" t="s">
        <v>9</v>
      </c>
      <c r="D69" s="97" t="s">
        <v>9</v>
      </c>
      <c r="E69" s="31">
        <f>'冠名基金收支明细 (2021)'!E57</f>
        <v>250000</v>
      </c>
      <c r="F69" s="3"/>
      <c r="G69" s="33"/>
      <c r="H69" s="30"/>
      <c r="I69" s="34"/>
      <c r="J69" s="32" t="s">
        <v>121</v>
      </c>
      <c r="K69" s="35" t="s">
        <v>122</v>
      </c>
      <c r="L69" s="28" t="s">
        <v>123</v>
      </c>
    </row>
    <row r="70" spans="1:14" s="18" customFormat="1" ht="30" customHeight="1" x14ac:dyDescent="0.15">
      <c r="A70" s="70"/>
      <c r="B70" s="110" t="s">
        <v>45</v>
      </c>
      <c r="C70" s="120">
        <v>376060.83</v>
      </c>
      <c r="D70" s="123">
        <v>550000</v>
      </c>
      <c r="E70" s="31">
        <f>C70-D70</f>
        <v>-173939.16999999998</v>
      </c>
      <c r="F70" s="3"/>
      <c r="G70" s="33"/>
      <c r="H70" s="30"/>
      <c r="I70" s="34"/>
      <c r="J70" s="32" t="s">
        <v>121</v>
      </c>
      <c r="K70" s="35" t="s">
        <v>122</v>
      </c>
      <c r="L70" s="28" t="s">
        <v>123</v>
      </c>
    </row>
    <row r="71" spans="1:14" s="18" customFormat="1" ht="30" customHeight="1" x14ac:dyDescent="0.15">
      <c r="A71" s="64" t="s">
        <v>124</v>
      </c>
      <c r="B71" s="104" t="s">
        <v>125</v>
      </c>
      <c r="C71" s="96">
        <f>C73</f>
        <v>0</v>
      </c>
      <c r="D71" s="96">
        <f>D73</f>
        <v>200000</v>
      </c>
      <c r="E71" s="3">
        <f>E72+E73</f>
        <v>0</v>
      </c>
      <c r="F71" s="3"/>
      <c r="G71" s="33"/>
      <c r="H71" s="30"/>
      <c r="I71" s="34"/>
      <c r="J71" s="4" t="s">
        <v>121</v>
      </c>
      <c r="K71" s="40" t="s">
        <v>126</v>
      </c>
      <c r="L71" s="28" t="s">
        <v>127</v>
      </c>
    </row>
    <row r="72" spans="1:14" s="18" customFormat="1" ht="30" customHeight="1" x14ac:dyDescent="0.15">
      <c r="A72" s="70"/>
      <c r="B72" s="110" t="s">
        <v>20</v>
      </c>
      <c r="C72" s="97" t="s">
        <v>9</v>
      </c>
      <c r="D72" s="97" t="s">
        <v>9</v>
      </c>
      <c r="E72" s="31">
        <f>'冠名基金收支明细 (2021)'!E59</f>
        <v>200000</v>
      </c>
      <c r="F72" s="3"/>
      <c r="G72" s="33"/>
      <c r="H72" s="30"/>
      <c r="I72" s="34"/>
      <c r="J72" s="32" t="s">
        <v>121</v>
      </c>
      <c r="K72" s="35" t="s">
        <v>126</v>
      </c>
      <c r="L72" s="28" t="s">
        <v>127</v>
      </c>
      <c r="N72" s="19"/>
    </row>
    <row r="73" spans="1:14" s="18" customFormat="1" ht="30" customHeight="1" x14ac:dyDescent="0.15">
      <c r="A73" s="70"/>
      <c r="B73" s="110" t="s">
        <v>45</v>
      </c>
      <c r="C73" s="98">
        <v>0</v>
      </c>
      <c r="D73" s="123">
        <v>200000</v>
      </c>
      <c r="E73" s="31">
        <f>C73-D73</f>
        <v>-200000</v>
      </c>
      <c r="F73" s="3"/>
      <c r="G73" s="33"/>
      <c r="H73" s="30"/>
      <c r="I73" s="34"/>
      <c r="J73" s="32" t="s">
        <v>121</v>
      </c>
      <c r="K73" s="35" t="s">
        <v>126</v>
      </c>
      <c r="L73" s="28" t="s">
        <v>127</v>
      </c>
    </row>
    <row r="74" spans="1:14" s="18" customFormat="1" ht="30" customHeight="1" x14ac:dyDescent="0.15">
      <c r="A74" s="64" t="s">
        <v>128</v>
      </c>
      <c r="B74" s="104" t="s">
        <v>129</v>
      </c>
      <c r="C74" s="96">
        <f>C75</f>
        <v>200000</v>
      </c>
      <c r="D74" s="96">
        <f>D75</f>
        <v>85000</v>
      </c>
      <c r="E74" s="3">
        <f>E75</f>
        <v>115000</v>
      </c>
      <c r="F74" s="6"/>
      <c r="G74" s="42"/>
      <c r="H74" s="43"/>
      <c r="I74" s="44"/>
      <c r="J74" s="4" t="s">
        <v>38</v>
      </c>
      <c r="K74" s="40" t="s">
        <v>130</v>
      </c>
      <c r="L74" s="28" t="s">
        <v>131</v>
      </c>
      <c r="N74" s="84"/>
    </row>
    <row r="75" spans="1:14" s="18" customFormat="1" ht="30" customHeight="1" x14ac:dyDescent="0.15">
      <c r="A75" s="70"/>
      <c r="B75" s="110" t="s">
        <v>45</v>
      </c>
      <c r="C75" s="120">
        <v>200000</v>
      </c>
      <c r="D75" s="123">
        <v>85000</v>
      </c>
      <c r="E75" s="31">
        <f>C75-D75</f>
        <v>115000</v>
      </c>
      <c r="F75" s="6"/>
      <c r="G75" s="42"/>
      <c r="H75" s="43"/>
      <c r="I75" s="44"/>
      <c r="J75" s="32" t="s">
        <v>38</v>
      </c>
      <c r="K75" s="35" t="s">
        <v>130</v>
      </c>
      <c r="L75" s="28" t="s">
        <v>131</v>
      </c>
    </row>
    <row r="76" spans="1:14" s="18" customFormat="1" ht="30" customHeight="1" x14ac:dyDescent="0.15">
      <c r="A76" s="64" t="s">
        <v>132</v>
      </c>
      <c r="B76" s="104" t="s">
        <v>133</v>
      </c>
      <c r="C76" s="96">
        <f>C77</f>
        <v>50000</v>
      </c>
      <c r="D76" s="96">
        <f>D77</f>
        <v>0</v>
      </c>
      <c r="E76" s="3">
        <f>E77</f>
        <v>50000</v>
      </c>
      <c r="F76" s="6"/>
      <c r="G76" s="42"/>
      <c r="H76" s="43"/>
      <c r="I76" s="44"/>
      <c r="J76" s="4" t="s">
        <v>38</v>
      </c>
      <c r="K76" s="40" t="s">
        <v>134</v>
      </c>
      <c r="L76" s="28" t="s">
        <v>135</v>
      </c>
    </row>
    <row r="77" spans="1:14" s="18" customFormat="1" ht="30" customHeight="1" x14ac:dyDescent="0.15">
      <c r="A77" s="70"/>
      <c r="B77" s="111" t="s">
        <v>45</v>
      </c>
      <c r="C77" s="120">
        <v>50000</v>
      </c>
      <c r="D77" s="98">
        <v>0</v>
      </c>
      <c r="E77" s="31">
        <v>50000</v>
      </c>
      <c r="F77" s="6"/>
      <c r="G77" s="42"/>
      <c r="H77" s="43"/>
      <c r="I77" s="44"/>
      <c r="J77" s="32" t="s">
        <v>38</v>
      </c>
      <c r="K77" s="35" t="s">
        <v>134</v>
      </c>
      <c r="L77" s="28" t="s">
        <v>135</v>
      </c>
      <c r="N77" s="19"/>
    </row>
    <row r="78" spans="1:14" s="18" customFormat="1" ht="30" customHeight="1" x14ac:dyDescent="0.15">
      <c r="A78" s="64" t="s">
        <v>136</v>
      </c>
      <c r="B78" s="104" t="s">
        <v>137</v>
      </c>
      <c r="C78" s="96">
        <f>C79</f>
        <v>50000</v>
      </c>
      <c r="D78" s="96">
        <f>D79</f>
        <v>0</v>
      </c>
      <c r="E78" s="3">
        <f>E79</f>
        <v>50000</v>
      </c>
      <c r="F78" s="6"/>
      <c r="G78" s="42"/>
      <c r="H78" s="43"/>
      <c r="I78" s="44"/>
      <c r="J78" s="4" t="s">
        <v>38</v>
      </c>
      <c r="K78" s="40" t="s">
        <v>138</v>
      </c>
      <c r="L78" s="28" t="s">
        <v>139</v>
      </c>
    </row>
    <row r="79" spans="1:14" s="18" customFormat="1" ht="30" customHeight="1" x14ac:dyDescent="0.15">
      <c r="A79" s="70"/>
      <c r="B79" s="110" t="s">
        <v>45</v>
      </c>
      <c r="C79" s="120">
        <v>50000</v>
      </c>
      <c r="D79" s="98">
        <v>0</v>
      </c>
      <c r="E79" s="31">
        <f>C79-D79</f>
        <v>50000</v>
      </c>
      <c r="F79" s="6"/>
      <c r="G79" s="42"/>
      <c r="H79" s="43"/>
      <c r="I79" s="44"/>
      <c r="J79" s="32" t="s">
        <v>38</v>
      </c>
      <c r="K79" s="40" t="s">
        <v>138</v>
      </c>
      <c r="L79" s="28" t="s">
        <v>139</v>
      </c>
    </row>
    <row r="80" spans="1:14" s="18" customFormat="1" ht="30" customHeight="1" x14ac:dyDescent="0.15">
      <c r="A80" s="64" t="s">
        <v>140</v>
      </c>
      <c r="B80" s="104" t="s">
        <v>141</v>
      </c>
      <c r="C80" s="96">
        <f>C81</f>
        <v>50000</v>
      </c>
      <c r="D80" s="96">
        <f>D81</f>
        <v>0</v>
      </c>
      <c r="E80" s="3">
        <f>E81</f>
        <v>50000</v>
      </c>
      <c r="F80" s="6"/>
      <c r="G80" s="42"/>
      <c r="H80" s="43"/>
      <c r="I80" s="44"/>
      <c r="J80" s="4" t="s">
        <v>38</v>
      </c>
      <c r="K80" s="35" t="s">
        <v>142</v>
      </c>
      <c r="L80" s="28" t="s">
        <v>143</v>
      </c>
    </row>
    <row r="81" spans="1:18" s="18" customFormat="1" ht="30" customHeight="1" x14ac:dyDescent="0.15">
      <c r="A81" s="70"/>
      <c r="B81" s="110" t="s">
        <v>45</v>
      </c>
      <c r="C81" s="120">
        <v>50000</v>
      </c>
      <c r="D81" s="98">
        <v>0</v>
      </c>
      <c r="E81" s="31">
        <f>C81-D81</f>
        <v>50000</v>
      </c>
      <c r="F81" s="6"/>
      <c r="G81" s="42"/>
      <c r="H81" s="43"/>
      <c r="I81" s="44"/>
      <c r="J81" s="32" t="s">
        <v>38</v>
      </c>
      <c r="K81" s="35" t="s">
        <v>142</v>
      </c>
      <c r="L81" s="28" t="s">
        <v>143</v>
      </c>
    </row>
    <row r="82" spans="1:18" s="18" customFormat="1" ht="30" customHeight="1" x14ac:dyDescent="0.15">
      <c r="A82" s="64" t="s">
        <v>291</v>
      </c>
      <c r="B82" s="104" t="s">
        <v>147</v>
      </c>
      <c r="C82" s="96">
        <f>SUM(C84:C102)</f>
        <v>2034500</v>
      </c>
      <c r="D82" s="123">
        <f>SUM(D84:D102)</f>
        <v>1663500</v>
      </c>
      <c r="E82" s="3">
        <f>SUM(E84:E102)</f>
        <v>1013600</v>
      </c>
      <c r="F82" s="3">
        <f>SUM(F83:F101)</f>
        <v>125</v>
      </c>
      <c r="G82" s="33">
        <f>SUM(G83:G98)</f>
        <v>160</v>
      </c>
      <c r="H82" s="30" t="s">
        <v>148</v>
      </c>
      <c r="I82" s="34">
        <v>13033513830</v>
      </c>
      <c r="J82" s="4" t="s">
        <v>38</v>
      </c>
      <c r="K82" s="85" t="s">
        <v>149</v>
      </c>
      <c r="L82" s="28" t="s">
        <v>150</v>
      </c>
      <c r="R82" s="19"/>
    </row>
    <row r="83" spans="1:18" s="18" customFormat="1" ht="30" customHeight="1" x14ac:dyDescent="0.15">
      <c r="A83" s="64" t="s">
        <v>146</v>
      </c>
      <c r="B83" s="108" t="s">
        <v>151</v>
      </c>
      <c r="C83" s="97" t="s">
        <v>9</v>
      </c>
      <c r="D83" s="97" t="s">
        <v>9</v>
      </c>
      <c r="E83" s="14" t="s">
        <v>9</v>
      </c>
      <c r="F83" s="31">
        <v>30</v>
      </c>
      <c r="G83" s="39">
        <v>30</v>
      </c>
      <c r="H83" s="30" t="s">
        <v>152</v>
      </c>
      <c r="I83" s="34">
        <v>13812267310</v>
      </c>
      <c r="J83" s="32" t="s">
        <v>38</v>
      </c>
      <c r="K83" s="35" t="s">
        <v>153</v>
      </c>
      <c r="L83" s="28" t="s">
        <v>150</v>
      </c>
      <c r="R83" s="19"/>
    </row>
    <row r="84" spans="1:18" s="18" customFormat="1" ht="30" customHeight="1" x14ac:dyDescent="0.15">
      <c r="A84" s="64"/>
      <c r="B84" s="108" t="s">
        <v>20</v>
      </c>
      <c r="C84" s="97" t="s">
        <v>9</v>
      </c>
      <c r="D84" s="97" t="s">
        <v>9</v>
      </c>
      <c r="E84" s="31">
        <f>'冠名基金收支明细 (2021)'!E63</f>
        <v>160000</v>
      </c>
      <c r="F84" s="31"/>
      <c r="G84" s="39"/>
      <c r="H84" s="30"/>
      <c r="I84" s="34"/>
      <c r="J84" s="32" t="s">
        <v>38</v>
      </c>
      <c r="K84" s="35" t="s">
        <v>153</v>
      </c>
      <c r="L84" s="28" t="s">
        <v>150</v>
      </c>
      <c r="R84" s="19"/>
    </row>
    <row r="85" spans="1:18" s="18" customFormat="1" ht="30" customHeight="1" x14ac:dyDescent="0.15">
      <c r="A85" s="64"/>
      <c r="B85" s="108" t="s">
        <v>45</v>
      </c>
      <c r="C85" s="121">
        <v>100000</v>
      </c>
      <c r="D85" s="96">
        <f>90000+33000</f>
        <v>123000</v>
      </c>
      <c r="E85" s="31">
        <f>C85-D85</f>
        <v>-23000</v>
      </c>
      <c r="F85" s="31"/>
      <c r="G85" s="39"/>
      <c r="H85" s="30"/>
      <c r="I85" s="34"/>
      <c r="J85" s="32" t="s">
        <v>38</v>
      </c>
      <c r="K85" s="35" t="s">
        <v>153</v>
      </c>
      <c r="L85" s="28" t="s">
        <v>150</v>
      </c>
    </row>
    <row r="86" spans="1:18" s="18" customFormat="1" ht="30" customHeight="1" x14ac:dyDescent="0.15">
      <c r="A86" s="64" t="s">
        <v>292</v>
      </c>
      <c r="B86" s="108" t="s">
        <v>154</v>
      </c>
      <c r="C86" s="97" t="s">
        <v>9</v>
      </c>
      <c r="D86" s="97" t="s">
        <v>9</v>
      </c>
      <c r="E86" s="14" t="s">
        <v>9</v>
      </c>
      <c r="F86" s="31">
        <v>18</v>
      </c>
      <c r="G86" s="39">
        <v>25</v>
      </c>
      <c r="H86" s="30" t="s">
        <v>155</v>
      </c>
      <c r="I86" s="34">
        <v>13961651000</v>
      </c>
      <c r="J86" s="32" t="s">
        <v>38</v>
      </c>
      <c r="K86" s="35" t="s">
        <v>156</v>
      </c>
      <c r="L86" s="28" t="s">
        <v>150</v>
      </c>
    </row>
    <row r="87" spans="1:18" s="18" customFormat="1" ht="30" customHeight="1" x14ac:dyDescent="0.15">
      <c r="A87" s="64"/>
      <c r="B87" s="108" t="s">
        <v>20</v>
      </c>
      <c r="C87" s="97" t="s">
        <v>9</v>
      </c>
      <c r="D87" s="97" t="s">
        <v>9</v>
      </c>
      <c r="E87" s="31">
        <f>'冠名基金收支明细 (2021)'!E65</f>
        <v>120000</v>
      </c>
      <c r="F87" s="31"/>
      <c r="G87" s="39"/>
      <c r="H87" s="30"/>
      <c r="I87" s="34"/>
      <c r="J87" s="32" t="s">
        <v>38</v>
      </c>
      <c r="K87" s="35" t="s">
        <v>156</v>
      </c>
      <c r="L87" s="28" t="s">
        <v>150</v>
      </c>
    </row>
    <row r="88" spans="1:18" s="18" customFormat="1" ht="30" customHeight="1" x14ac:dyDescent="0.15">
      <c r="A88" s="64"/>
      <c r="B88" s="108" t="s">
        <v>45</v>
      </c>
      <c r="C88" s="121">
        <v>187500</v>
      </c>
      <c r="D88" s="96">
        <v>187500</v>
      </c>
      <c r="E88" s="31">
        <f>C88-D88</f>
        <v>0</v>
      </c>
      <c r="F88" s="31"/>
      <c r="G88" s="39"/>
      <c r="H88" s="30"/>
      <c r="I88" s="34"/>
      <c r="J88" s="32" t="s">
        <v>38</v>
      </c>
      <c r="K88" s="35" t="s">
        <v>156</v>
      </c>
      <c r="L88" s="28" t="s">
        <v>150</v>
      </c>
    </row>
    <row r="89" spans="1:18" s="18" customFormat="1" ht="30" customHeight="1" x14ac:dyDescent="0.15">
      <c r="A89" s="64" t="s">
        <v>293</v>
      </c>
      <c r="B89" s="108" t="s">
        <v>157</v>
      </c>
      <c r="C89" s="97" t="s">
        <v>9</v>
      </c>
      <c r="D89" s="97" t="s">
        <v>9</v>
      </c>
      <c r="E89" s="14" t="s">
        <v>9</v>
      </c>
      <c r="F89" s="31">
        <v>6</v>
      </c>
      <c r="G89" s="39">
        <v>25</v>
      </c>
      <c r="H89" s="30" t="s">
        <v>158</v>
      </c>
      <c r="I89" s="34">
        <v>13906150158</v>
      </c>
      <c r="J89" s="32" t="s">
        <v>38</v>
      </c>
      <c r="K89" s="35" t="s">
        <v>159</v>
      </c>
      <c r="L89" s="28" t="s">
        <v>150</v>
      </c>
      <c r="R89" s="19"/>
    </row>
    <row r="90" spans="1:18" s="18" customFormat="1" ht="30" customHeight="1" x14ac:dyDescent="0.15">
      <c r="A90" s="64"/>
      <c r="B90" s="108" t="s">
        <v>20</v>
      </c>
      <c r="C90" s="97" t="s">
        <v>9</v>
      </c>
      <c r="D90" s="97" t="s">
        <v>9</v>
      </c>
      <c r="E90" s="31">
        <f>'冠名基金收支明细 (2021)'!E67</f>
        <v>0</v>
      </c>
      <c r="F90" s="31"/>
      <c r="G90" s="39"/>
      <c r="H90" s="30"/>
      <c r="I90" s="34"/>
      <c r="J90" s="32" t="s">
        <v>38</v>
      </c>
      <c r="K90" s="35" t="s">
        <v>159</v>
      </c>
      <c r="L90" s="28" t="s">
        <v>150</v>
      </c>
      <c r="R90" s="19"/>
    </row>
    <row r="91" spans="1:18" s="18" customFormat="1" ht="30" customHeight="1" x14ac:dyDescent="0.15">
      <c r="A91" s="64"/>
      <c r="B91" s="108" t="s">
        <v>45</v>
      </c>
      <c r="C91" s="121">
        <v>60000</v>
      </c>
      <c r="D91" s="96">
        <v>60000</v>
      </c>
      <c r="E91" s="31">
        <f>C91-D91</f>
        <v>0</v>
      </c>
      <c r="F91" s="31"/>
      <c r="G91" s="39"/>
      <c r="H91" s="30"/>
      <c r="I91" s="34"/>
      <c r="J91" s="32" t="s">
        <v>38</v>
      </c>
      <c r="K91" s="35" t="s">
        <v>159</v>
      </c>
      <c r="L91" s="28" t="s">
        <v>150</v>
      </c>
    </row>
    <row r="92" spans="1:18" s="18" customFormat="1" ht="30" customHeight="1" x14ac:dyDescent="0.15">
      <c r="A92" s="64" t="s">
        <v>294</v>
      </c>
      <c r="B92" s="108" t="s">
        <v>160</v>
      </c>
      <c r="C92" s="97" t="s">
        <v>9</v>
      </c>
      <c r="D92" s="97" t="s">
        <v>9</v>
      </c>
      <c r="E92" s="14" t="s">
        <v>9</v>
      </c>
      <c r="F92" s="31">
        <v>38</v>
      </c>
      <c r="G92" s="39">
        <v>40</v>
      </c>
      <c r="H92" s="30" t="s">
        <v>161</v>
      </c>
      <c r="I92" s="34">
        <v>13906172858</v>
      </c>
      <c r="J92" s="32" t="s">
        <v>38</v>
      </c>
      <c r="K92" s="35" t="s">
        <v>162</v>
      </c>
      <c r="L92" s="28" t="s">
        <v>150</v>
      </c>
    </row>
    <row r="93" spans="1:18" s="18" customFormat="1" ht="30" customHeight="1" x14ac:dyDescent="0.15">
      <c r="A93" s="64"/>
      <c r="B93" s="108" t="s">
        <v>20</v>
      </c>
      <c r="C93" s="97" t="s">
        <v>9</v>
      </c>
      <c r="D93" s="97" t="s">
        <v>9</v>
      </c>
      <c r="E93" s="31">
        <f>'冠名基金收支明细 (2021)'!E69</f>
        <v>360600</v>
      </c>
      <c r="F93" s="31"/>
      <c r="G93" s="39"/>
      <c r="H93" s="30"/>
      <c r="I93" s="34"/>
      <c r="J93" s="32" t="s">
        <v>38</v>
      </c>
      <c r="K93" s="35" t="s">
        <v>162</v>
      </c>
      <c r="L93" s="28" t="s">
        <v>150</v>
      </c>
    </row>
    <row r="94" spans="1:18" s="18" customFormat="1" ht="30" customHeight="1" x14ac:dyDescent="0.15">
      <c r="A94" s="64"/>
      <c r="B94" s="108" t="s">
        <v>45</v>
      </c>
      <c r="C94" s="121">
        <v>626000</v>
      </c>
      <c r="D94" s="96">
        <v>352000</v>
      </c>
      <c r="E94" s="31">
        <f>C94-D94</f>
        <v>274000</v>
      </c>
      <c r="F94" s="31"/>
      <c r="G94" s="39"/>
      <c r="H94" s="30"/>
      <c r="I94" s="34"/>
      <c r="J94" s="32" t="s">
        <v>38</v>
      </c>
      <c r="K94" s="35" t="s">
        <v>162</v>
      </c>
      <c r="L94" s="28" t="s">
        <v>150</v>
      </c>
    </row>
    <row r="95" spans="1:18" s="18" customFormat="1" ht="30" customHeight="1" x14ac:dyDescent="0.15">
      <c r="A95" s="64" t="s">
        <v>295</v>
      </c>
      <c r="B95" s="108" t="s">
        <v>163</v>
      </c>
      <c r="C95" s="97" t="s">
        <v>9</v>
      </c>
      <c r="D95" s="97" t="s">
        <v>9</v>
      </c>
      <c r="E95" s="14" t="s">
        <v>9</v>
      </c>
      <c r="F95" s="31">
        <v>15</v>
      </c>
      <c r="G95" s="39">
        <v>20</v>
      </c>
      <c r="H95" s="30" t="s">
        <v>164</v>
      </c>
      <c r="I95" s="34">
        <v>13861708930</v>
      </c>
      <c r="J95" s="32" t="s">
        <v>38</v>
      </c>
      <c r="K95" s="35" t="s">
        <v>165</v>
      </c>
      <c r="L95" s="28" t="s">
        <v>150</v>
      </c>
    </row>
    <row r="96" spans="1:18" s="18" customFormat="1" ht="30" customHeight="1" x14ac:dyDescent="0.15">
      <c r="A96" s="86"/>
      <c r="B96" s="108" t="s">
        <v>20</v>
      </c>
      <c r="C96" s="99" t="s">
        <v>9</v>
      </c>
      <c r="D96" s="99" t="s">
        <v>9</v>
      </c>
      <c r="E96" s="31">
        <f>'冠名基金收支明细 (2021)'!E71</f>
        <v>0</v>
      </c>
      <c r="F96" s="31"/>
      <c r="G96" s="39"/>
      <c r="H96" s="30"/>
      <c r="I96" s="34"/>
      <c r="J96" s="32" t="s">
        <v>38</v>
      </c>
      <c r="K96" s="35" t="s">
        <v>165</v>
      </c>
      <c r="L96" s="28" t="s">
        <v>150</v>
      </c>
    </row>
    <row r="97" spans="1:12" s="18" customFormat="1" ht="30" customHeight="1" x14ac:dyDescent="0.15">
      <c r="A97" s="64"/>
      <c r="B97" s="108" t="s">
        <v>45</v>
      </c>
      <c r="C97" s="121">
        <v>680000</v>
      </c>
      <c r="D97" s="96">
        <v>680000</v>
      </c>
      <c r="E97" s="31">
        <f>C97-D97</f>
        <v>0</v>
      </c>
      <c r="F97" s="31"/>
      <c r="G97" s="39"/>
      <c r="H97" s="30"/>
      <c r="I97" s="34"/>
      <c r="J97" s="32" t="s">
        <v>38</v>
      </c>
      <c r="K97" s="35" t="s">
        <v>165</v>
      </c>
      <c r="L97" s="28" t="s">
        <v>150</v>
      </c>
    </row>
    <row r="98" spans="1:12" ht="30" customHeight="1" x14ac:dyDescent="0.15">
      <c r="A98" s="64" t="s">
        <v>296</v>
      </c>
      <c r="B98" s="108" t="s">
        <v>166</v>
      </c>
      <c r="C98" s="97" t="s">
        <v>9</v>
      </c>
      <c r="D98" s="97" t="s">
        <v>9</v>
      </c>
      <c r="E98" s="14" t="s">
        <v>9</v>
      </c>
      <c r="F98" s="31">
        <v>8</v>
      </c>
      <c r="G98" s="39">
        <v>20</v>
      </c>
      <c r="H98" s="30" t="s">
        <v>167</v>
      </c>
      <c r="I98" s="34">
        <v>13812030518</v>
      </c>
      <c r="J98" s="32" t="s">
        <v>38</v>
      </c>
      <c r="K98" s="35" t="s">
        <v>168</v>
      </c>
      <c r="L98" s="28" t="s">
        <v>150</v>
      </c>
    </row>
    <row r="99" spans="1:12" ht="30" customHeight="1" x14ac:dyDescent="0.15">
      <c r="A99" s="64"/>
      <c r="B99" s="108" t="s">
        <v>20</v>
      </c>
      <c r="C99" s="97" t="s">
        <v>9</v>
      </c>
      <c r="D99" s="97" t="s">
        <v>9</v>
      </c>
      <c r="E99" s="31">
        <f>'冠名基金收支明细 (2021)'!E74</f>
        <v>2000</v>
      </c>
      <c r="F99" s="31"/>
      <c r="G99" s="39"/>
      <c r="H99" s="30"/>
      <c r="I99" s="34"/>
      <c r="J99" s="32" t="s">
        <v>38</v>
      </c>
      <c r="K99" s="35" t="s">
        <v>168</v>
      </c>
      <c r="L99" s="28" t="s">
        <v>150</v>
      </c>
    </row>
    <row r="100" spans="1:12" ht="30" customHeight="1" x14ac:dyDescent="0.15">
      <c r="A100" s="64"/>
      <c r="B100" s="108" t="s">
        <v>45</v>
      </c>
      <c r="C100" s="121">
        <v>261000</v>
      </c>
      <c r="D100" s="96">
        <v>261000</v>
      </c>
      <c r="E100" s="31">
        <f>C100-D100</f>
        <v>0</v>
      </c>
      <c r="F100" s="31"/>
      <c r="G100" s="39"/>
      <c r="H100" s="30"/>
      <c r="I100" s="34"/>
      <c r="J100" s="32" t="s">
        <v>38</v>
      </c>
      <c r="K100" s="35" t="s">
        <v>168</v>
      </c>
      <c r="L100" s="28" t="s">
        <v>150</v>
      </c>
    </row>
    <row r="101" spans="1:12" ht="30" customHeight="1" x14ac:dyDescent="0.15">
      <c r="A101" s="64" t="s">
        <v>297</v>
      </c>
      <c r="B101" s="108" t="s">
        <v>169</v>
      </c>
      <c r="C101" s="97" t="s">
        <v>9</v>
      </c>
      <c r="D101" s="97" t="s">
        <v>9</v>
      </c>
      <c r="E101" s="14" t="s">
        <v>9</v>
      </c>
      <c r="F101" s="31">
        <v>10</v>
      </c>
      <c r="G101" s="39">
        <v>20</v>
      </c>
      <c r="H101" s="30" t="s">
        <v>170</v>
      </c>
      <c r="I101" s="34">
        <v>13906182608</v>
      </c>
      <c r="J101" s="32" t="s">
        <v>38</v>
      </c>
      <c r="K101" s="35" t="s">
        <v>171</v>
      </c>
      <c r="L101" s="28" t="s">
        <v>150</v>
      </c>
    </row>
    <row r="102" spans="1:12" ht="30" customHeight="1" x14ac:dyDescent="0.15">
      <c r="A102" s="71"/>
      <c r="B102" s="108" t="s">
        <v>45</v>
      </c>
      <c r="C102" s="120">
        <v>120000</v>
      </c>
      <c r="D102" s="98">
        <v>0</v>
      </c>
      <c r="E102" s="31">
        <f>C102-D102</f>
        <v>120000</v>
      </c>
      <c r="F102" s="31"/>
      <c r="G102" s="39"/>
      <c r="H102" s="30"/>
      <c r="I102" s="34"/>
      <c r="J102" s="32" t="s">
        <v>38</v>
      </c>
      <c r="K102" s="35" t="s">
        <v>171</v>
      </c>
      <c r="L102" s="28" t="s">
        <v>150</v>
      </c>
    </row>
    <row r="103" spans="1:12" ht="30" customHeight="1" x14ac:dyDescent="0.15">
      <c r="A103" s="64" t="s">
        <v>341</v>
      </c>
      <c r="B103" s="104" t="s">
        <v>301</v>
      </c>
      <c r="C103" s="96">
        <v>920000</v>
      </c>
      <c r="D103" s="96">
        <f>D104</f>
        <v>900000</v>
      </c>
      <c r="E103" s="3">
        <f>E104</f>
        <v>20000</v>
      </c>
      <c r="F103" s="31"/>
      <c r="G103" s="39"/>
      <c r="H103" s="30"/>
      <c r="I103" s="34"/>
      <c r="J103" s="4" t="s">
        <v>173</v>
      </c>
      <c r="K103" s="35" t="s">
        <v>165</v>
      </c>
      <c r="L103" s="28" t="s">
        <v>340</v>
      </c>
    </row>
    <row r="104" spans="1:12" ht="30" customHeight="1" x14ac:dyDescent="0.15">
      <c r="A104" s="71"/>
      <c r="B104" s="108" t="s">
        <v>45</v>
      </c>
      <c r="C104" s="120">
        <v>920000</v>
      </c>
      <c r="D104" s="123">
        <v>900000</v>
      </c>
      <c r="E104" s="31">
        <f>C104-D104</f>
        <v>20000</v>
      </c>
      <c r="F104" s="31"/>
      <c r="G104" s="39"/>
      <c r="H104" s="30"/>
      <c r="I104" s="34"/>
      <c r="J104" s="32" t="s">
        <v>173</v>
      </c>
      <c r="K104" s="35" t="s">
        <v>165</v>
      </c>
      <c r="L104" s="28" t="s">
        <v>340</v>
      </c>
    </row>
    <row r="105" spans="1:12" s="18" customFormat="1" ht="30" customHeight="1" x14ac:dyDescent="0.15">
      <c r="A105" s="64" t="s">
        <v>179</v>
      </c>
      <c r="B105" s="104" t="s">
        <v>180</v>
      </c>
      <c r="C105" s="96">
        <f>C107</f>
        <v>1140000</v>
      </c>
      <c r="D105" s="96">
        <f>D107</f>
        <v>1327633</v>
      </c>
      <c r="E105" s="3">
        <f>E106+E107</f>
        <v>282683</v>
      </c>
      <c r="F105" s="3">
        <v>64</v>
      </c>
      <c r="G105" s="33">
        <v>400</v>
      </c>
      <c r="H105" s="30" t="s">
        <v>181</v>
      </c>
      <c r="I105" s="34">
        <v>13801493939</v>
      </c>
      <c r="J105" s="4" t="s">
        <v>93</v>
      </c>
      <c r="K105" s="35" t="s">
        <v>182</v>
      </c>
      <c r="L105" s="28" t="s">
        <v>183</v>
      </c>
    </row>
    <row r="106" spans="1:12" s="18" customFormat="1" ht="30" customHeight="1" x14ac:dyDescent="0.15">
      <c r="A106" s="70"/>
      <c r="B106" s="110" t="s">
        <v>20</v>
      </c>
      <c r="C106" s="97" t="s">
        <v>9</v>
      </c>
      <c r="D106" s="97" t="s">
        <v>9</v>
      </c>
      <c r="E106" s="31">
        <f>'冠名基金收支明细 (2021)'!E76</f>
        <v>470316</v>
      </c>
      <c r="F106" s="3"/>
      <c r="G106" s="33"/>
      <c r="H106" s="30"/>
      <c r="I106" s="34"/>
      <c r="J106" s="32" t="s">
        <v>93</v>
      </c>
      <c r="K106" s="35" t="s">
        <v>182</v>
      </c>
      <c r="L106" s="28" t="s">
        <v>183</v>
      </c>
    </row>
    <row r="107" spans="1:12" s="18" customFormat="1" ht="30" customHeight="1" x14ac:dyDescent="0.15">
      <c r="A107" s="70"/>
      <c r="B107" s="110" t="s">
        <v>45</v>
      </c>
      <c r="C107" s="120">
        <v>1140000</v>
      </c>
      <c r="D107" s="123">
        <v>1327633</v>
      </c>
      <c r="E107" s="31">
        <f>C107-D107</f>
        <v>-187633</v>
      </c>
      <c r="F107" s="3"/>
      <c r="G107" s="33"/>
      <c r="H107" s="30"/>
      <c r="I107" s="34"/>
      <c r="J107" s="32" t="s">
        <v>93</v>
      </c>
      <c r="K107" s="35" t="s">
        <v>182</v>
      </c>
      <c r="L107" s="28" t="s">
        <v>183</v>
      </c>
    </row>
    <row r="108" spans="1:12" s="18" customFormat="1" ht="30" customHeight="1" x14ac:dyDescent="0.15">
      <c r="A108" s="64" t="s">
        <v>184</v>
      </c>
      <c r="B108" s="104" t="s">
        <v>185</v>
      </c>
      <c r="C108" s="96">
        <f>C110</f>
        <v>400000</v>
      </c>
      <c r="D108" s="96">
        <f>D110</f>
        <v>343000</v>
      </c>
      <c r="E108" s="3">
        <f>E109+E110</f>
        <v>87500</v>
      </c>
      <c r="F108" s="3">
        <v>40</v>
      </c>
      <c r="G108" s="33">
        <v>195</v>
      </c>
      <c r="H108" s="30" t="s">
        <v>186</v>
      </c>
      <c r="I108" s="34">
        <v>13961104728</v>
      </c>
      <c r="J108" s="4" t="s">
        <v>187</v>
      </c>
      <c r="K108" s="35" t="s">
        <v>188</v>
      </c>
      <c r="L108" s="28" t="s">
        <v>189</v>
      </c>
    </row>
    <row r="109" spans="1:12" s="18" customFormat="1" ht="30" customHeight="1" x14ac:dyDescent="0.15">
      <c r="A109" s="70"/>
      <c r="B109" s="110" t="s">
        <v>20</v>
      </c>
      <c r="C109" s="97" t="s">
        <v>9</v>
      </c>
      <c r="D109" s="97" t="s">
        <v>9</v>
      </c>
      <c r="E109" s="31">
        <f>'冠名基金收支明细 (2021)'!E78</f>
        <v>30500</v>
      </c>
      <c r="F109" s="3"/>
      <c r="G109" s="33"/>
      <c r="H109" s="30"/>
      <c r="I109" s="34"/>
      <c r="J109" s="32" t="s">
        <v>187</v>
      </c>
      <c r="K109" s="35" t="s">
        <v>188</v>
      </c>
      <c r="L109" s="28" t="s">
        <v>189</v>
      </c>
    </row>
    <row r="110" spans="1:12" s="18" customFormat="1" ht="30" customHeight="1" x14ac:dyDescent="0.15">
      <c r="A110" s="70"/>
      <c r="B110" s="110" t="s">
        <v>45</v>
      </c>
      <c r="C110" s="120">
        <v>400000</v>
      </c>
      <c r="D110" s="123">
        <v>343000</v>
      </c>
      <c r="E110" s="31">
        <f>C110-D110</f>
        <v>57000</v>
      </c>
      <c r="F110" s="3"/>
      <c r="G110" s="33"/>
      <c r="H110" s="30"/>
      <c r="I110" s="34"/>
      <c r="J110" s="32" t="s">
        <v>187</v>
      </c>
      <c r="K110" s="35" t="s">
        <v>188</v>
      </c>
      <c r="L110" s="28" t="s">
        <v>189</v>
      </c>
    </row>
    <row r="111" spans="1:12" s="18" customFormat="1" ht="30" customHeight="1" x14ac:dyDescent="0.15">
      <c r="A111" s="64" t="s">
        <v>190</v>
      </c>
      <c r="B111" s="104" t="s">
        <v>191</v>
      </c>
      <c r="C111" s="96">
        <f>C113</f>
        <v>650000</v>
      </c>
      <c r="D111" s="96">
        <f>D113</f>
        <v>642361</v>
      </c>
      <c r="E111" s="3">
        <f>E112+E113</f>
        <v>96981</v>
      </c>
      <c r="F111" s="3">
        <v>50</v>
      </c>
      <c r="G111" s="33">
        <v>55</v>
      </c>
      <c r="H111" s="30" t="s">
        <v>186</v>
      </c>
      <c r="I111" s="34">
        <v>13961104728</v>
      </c>
      <c r="J111" s="4" t="s">
        <v>192</v>
      </c>
      <c r="K111" s="35" t="s">
        <v>188</v>
      </c>
      <c r="L111" s="28" t="s">
        <v>193</v>
      </c>
    </row>
    <row r="112" spans="1:12" s="18" customFormat="1" ht="30" customHeight="1" x14ac:dyDescent="0.15">
      <c r="A112" s="70"/>
      <c r="B112" s="110" t="s">
        <v>20</v>
      </c>
      <c r="C112" s="97" t="s">
        <v>9</v>
      </c>
      <c r="D112" s="97" t="s">
        <v>9</v>
      </c>
      <c r="E112" s="31">
        <f>'冠名基金收支明细 (2021)'!E80</f>
        <v>89342</v>
      </c>
      <c r="F112" s="3"/>
      <c r="G112" s="33"/>
      <c r="H112" s="30"/>
      <c r="I112" s="34"/>
      <c r="J112" s="32" t="s">
        <v>192</v>
      </c>
      <c r="K112" s="35" t="s">
        <v>188</v>
      </c>
      <c r="L112" s="28" t="s">
        <v>193</v>
      </c>
    </row>
    <row r="113" spans="1:13" s="18" customFormat="1" ht="30" customHeight="1" x14ac:dyDescent="0.15">
      <c r="A113" s="70"/>
      <c r="B113" s="110" t="s">
        <v>45</v>
      </c>
      <c r="C113" s="120">
        <v>650000</v>
      </c>
      <c r="D113" s="123">
        <v>642361</v>
      </c>
      <c r="E113" s="31">
        <f>C113-D113</f>
        <v>7639</v>
      </c>
      <c r="F113" s="3"/>
      <c r="G113" s="33"/>
      <c r="H113" s="30"/>
      <c r="I113" s="34"/>
      <c r="J113" s="32" t="s">
        <v>192</v>
      </c>
      <c r="K113" s="35" t="s">
        <v>188</v>
      </c>
      <c r="L113" s="28" t="s">
        <v>193</v>
      </c>
    </row>
    <row r="114" spans="1:13" s="18" customFormat="1" ht="30" customHeight="1" x14ac:dyDescent="0.15">
      <c r="A114" s="64" t="s">
        <v>196</v>
      </c>
      <c r="B114" s="104" t="s">
        <v>197</v>
      </c>
      <c r="C114" s="96">
        <f>C116</f>
        <v>0</v>
      </c>
      <c r="D114" s="96">
        <f>D116</f>
        <v>28200</v>
      </c>
      <c r="E114" s="3">
        <f>E115+E116</f>
        <v>49852.5</v>
      </c>
      <c r="F114" s="3">
        <v>12</v>
      </c>
      <c r="G114" s="33">
        <v>130</v>
      </c>
      <c r="H114" s="30" t="s">
        <v>198</v>
      </c>
      <c r="I114" s="34">
        <v>13706203808</v>
      </c>
      <c r="J114" s="4" t="s">
        <v>187</v>
      </c>
      <c r="K114" s="35" t="s">
        <v>199</v>
      </c>
      <c r="L114" s="28" t="s">
        <v>200</v>
      </c>
    </row>
    <row r="115" spans="1:13" s="18" customFormat="1" ht="30" customHeight="1" x14ac:dyDescent="0.15">
      <c r="A115" s="70"/>
      <c r="B115" s="109" t="s">
        <v>20</v>
      </c>
      <c r="C115" s="97" t="s">
        <v>9</v>
      </c>
      <c r="D115" s="97" t="s">
        <v>9</v>
      </c>
      <c r="E115" s="31">
        <f>'冠名基金收支明细 (2021)'!E82</f>
        <v>78052.5</v>
      </c>
      <c r="F115" s="3"/>
      <c r="G115" s="33"/>
      <c r="H115" s="30"/>
      <c r="I115" s="34"/>
      <c r="J115" s="32" t="s">
        <v>187</v>
      </c>
      <c r="K115" s="35" t="s">
        <v>199</v>
      </c>
      <c r="L115" s="28" t="s">
        <v>200</v>
      </c>
    </row>
    <row r="116" spans="1:13" s="18" customFormat="1" ht="30" customHeight="1" x14ac:dyDescent="0.15">
      <c r="A116" s="70"/>
      <c r="B116" s="110" t="s">
        <v>45</v>
      </c>
      <c r="C116" s="98">
        <v>0</v>
      </c>
      <c r="D116" s="123">
        <v>28200</v>
      </c>
      <c r="E116" s="31">
        <f>C116-D116</f>
        <v>-28200</v>
      </c>
      <c r="F116" s="3"/>
      <c r="G116" s="33"/>
      <c r="H116" s="30"/>
      <c r="I116" s="34"/>
      <c r="J116" s="32" t="s">
        <v>187</v>
      </c>
      <c r="K116" s="35" t="s">
        <v>199</v>
      </c>
      <c r="L116" s="28" t="s">
        <v>200</v>
      </c>
    </row>
    <row r="117" spans="1:13" s="18" customFormat="1" ht="30" customHeight="1" x14ac:dyDescent="0.15">
      <c r="A117" s="64" t="s">
        <v>201</v>
      </c>
      <c r="B117" s="104" t="s">
        <v>202</v>
      </c>
      <c r="C117" s="96">
        <f>C119+C121+C123+C125+C127</f>
        <v>969000</v>
      </c>
      <c r="D117" s="123">
        <f>D119+D121+D123+D125+D127</f>
        <v>969000</v>
      </c>
      <c r="E117" s="3">
        <f>E119+E121+E123+E125+E127</f>
        <v>0</v>
      </c>
      <c r="F117" s="3"/>
      <c r="G117" s="33"/>
      <c r="H117" s="30"/>
      <c r="I117" s="34"/>
      <c r="J117" s="4" t="s">
        <v>10</v>
      </c>
      <c r="K117" s="35" t="s">
        <v>203</v>
      </c>
      <c r="L117" s="28" t="s">
        <v>204</v>
      </c>
    </row>
    <row r="118" spans="1:13" s="18" customFormat="1" ht="30" customHeight="1" x14ac:dyDescent="0.15">
      <c r="A118" s="70"/>
      <c r="B118" s="109" t="s">
        <v>205</v>
      </c>
      <c r="C118" s="97" t="s">
        <v>9</v>
      </c>
      <c r="D118" s="97" t="s">
        <v>9</v>
      </c>
      <c r="E118" s="14" t="s">
        <v>9</v>
      </c>
      <c r="F118" s="3"/>
      <c r="G118" s="33"/>
      <c r="H118" s="30"/>
      <c r="I118" s="34"/>
      <c r="J118" s="32" t="s">
        <v>10</v>
      </c>
      <c r="K118" s="35" t="s">
        <v>206</v>
      </c>
      <c r="L118" s="28" t="s">
        <v>204</v>
      </c>
    </row>
    <row r="119" spans="1:13" s="18" customFormat="1" ht="30" customHeight="1" x14ac:dyDescent="0.15">
      <c r="A119" s="70"/>
      <c r="B119" s="109" t="s">
        <v>45</v>
      </c>
      <c r="C119" s="120">
        <v>350000</v>
      </c>
      <c r="D119" s="98">
        <v>350000</v>
      </c>
      <c r="E119" s="31">
        <f>C119-D119</f>
        <v>0</v>
      </c>
      <c r="F119" s="3"/>
      <c r="G119" s="33"/>
      <c r="H119" s="30"/>
      <c r="I119" s="34"/>
      <c r="J119" s="32" t="s">
        <v>10</v>
      </c>
      <c r="K119" s="35" t="s">
        <v>206</v>
      </c>
      <c r="L119" s="28" t="s">
        <v>204</v>
      </c>
    </row>
    <row r="120" spans="1:13" s="18" customFormat="1" ht="30" customHeight="1" x14ac:dyDescent="0.15">
      <c r="A120" s="70"/>
      <c r="B120" s="109" t="s">
        <v>207</v>
      </c>
      <c r="C120" s="97" t="s">
        <v>9</v>
      </c>
      <c r="D120" s="97" t="s">
        <v>9</v>
      </c>
      <c r="E120" s="14" t="s">
        <v>9</v>
      </c>
      <c r="F120" s="3"/>
      <c r="G120" s="33"/>
      <c r="H120" s="30"/>
      <c r="I120" s="34"/>
      <c r="J120" s="32" t="s">
        <v>10</v>
      </c>
      <c r="K120" s="35" t="s">
        <v>208</v>
      </c>
      <c r="L120" s="28" t="s">
        <v>204</v>
      </c>
    </row>
    <row r="121" spans="1:13" s="18" customFormat="1" ht="30" customHeight="1" x14ac:dyDescent="0.15">
      <c r="A121" s="70"/>
      <c r="B121" s="109" t="s">
        <v>45</v>
      </c>
      <c r="C121" s="120">
        <v>108000</v>
      </c>
      <c r="D121" s="98">
        <v>108000</v>
      </c>
      <c r="E121" s="31">
        <f>C121-D121</f>
        <v>0</v>
      </c>
      <c r="F121" s="3"/>
      <c r="G121" s="33"/>
      <c r="H121" s="30"/>
      <c r="I121" s="34"/>
      <c r="J121" s="32" t="s">
        <v>10</v>
      </c>
      <c r="K121" s="35" t="s">
        <v>208</v>
      </c>
      <c r="L121" s="28" t="s">
        <v>204</v>
      </c>
    </row>
    <row r="122" spans="1:13" s="18" customFormat="1" ht="30" customHeight="1" x14ac:dyDescent="0.15">
      <c r="A122" s="70"/>
      <c r="B122" s="109" t="s">
        <v>209</v>
      </c>
      <c r="C122" s="97" t="s">
        <v>9</v>
      </c>
      <c r="D122" s="97" t="s">
        <v>9</v>
      </c>
      <c r="E122" s="14" t="s">
        <v>9</v>
      </c>
      <c r="F122" s="3"/>
      <c r="G122" s="33"/>
      <c r="H122" s="30"/>
      <c r="I122" s="34"/>
      <c r="J122" s="32" t="s">
        <v>10</v>
      </c>
      <c r="K122" s="35" t="s">
        <v>210</v>
      </c>
      <c r="L122" s="28" t="s">
        <v>204</v>
      </c>
    </row>
    <row r="123" spans="1:13" s="18" customFormat="1" ht="30" customHeight="1" x14ac:dyDescent="0.15">
      <c r="A123" s="70"/>
      <c r="B123" s="109" t="s">
        <v>45</v>
      </c>
      <c r="C123" s="120">
        <v>200000</v>
      </c>
      <c r="D123" s="98">
        <v>200000</v>
      </c>
      <c r="E123" s="31">
        <f>C123-D123</f>
        <v>0</v>
      </c>
      <c r="F123" s="3"/>
      <c r="G123" s="33"/>
      <c r="H123" s="30"/>
      <c r="I123" s="34"/>
      <c r="J123" s="32" t="s">
        <v>10</v>
      </c>
      <c r="K123" s="35" t="s">
        <v>211</v>
      </c>
      <c r="L123" s="28" t="s">
        <v>204</v>
      </c>
    </row>
    <row r="124" spans="1:13" s="18" customFormat="1" ht="30" customHeight="1" x14ac:dyDescent="0.15">
      <c r="A124" s="70"/>
      <c r="B124" s="109" t="s">
        <v>302</v>
      </c>
      <c r="C124" s="97" t="s">
        <v>9</v>
      </c>
      <c r="D124" s="97" t="s">
        <v>9</v>
      </c>
      <c r="E124" s="14" t="s">
        <v>9</v>
      </c>
      <c r="F124" s="3"/>
      <c r="G124" s="33"/>
      <c r="H124" s="30"/>
      <c r="I124" s="34"/>
      <c r="J124" s="32" t="s">
        <v>10</v>
      </c>
      <c r="K124" s="35" t="s">
        <v>303</v>
      </c>
      <c r="L124" s="28" t="s">
        <v>204</v>
      </c>
    </row>
    <row r="125" spans="1:13" s="18" customFormat="1" ht="30" customHeight="1" x14ac:dyDescent="0.15">
      <c r="A125" s="70"/>
      <c r="B125" s="109" t="s">
        <v>45</v>
      </c>
      <c r="C125" s="120">
        <v>101000</v>
      </c>
      <c r="D125" s="98">
        <v>101000</v>
      </c>
      <c r="E125" s="31">
        <f>C125-D125</f>
        <v>0</v>
      </c>
      <c r="F125" s="3"/>
      <c r="G125" s="33"/>
      <c r="H125" s="30"/>
      <c r="I125" s="34"/>
      <c r="J125" s="32" t="s">
        <v>10</v>
      </c>
      <c r="K125" s="35" t="s">
        <v>303</v>
      </c>
      <c r="L125" s="28" t="s">
        <v>204</v>
      </c>
    </row>
    <row r="126" spans="1:13" s="18" customFormat="1" ht="30" customHeight="1" x14ac:dyDescent="0.15">
      <c r="A126" s="70"/>
      <c r="B126" s="109" t="s">
        <v>304</v>
      </c>
      <c r="C126" s="97" t="s">
        <v>9</v>
      </c>
      <c r="D126" s="97" t="s">
        <v>9</v>
      </c>
      <c r="E126" s="14" t="s">
        <v>9</v>
      </c>
      <c r="F126" s="3"/>
      <c r="G126" s="33"/>
      <c r="H126" s="30"/>
      <c r="I126" s="34"/>
      <c r="J126" s="32" t="s">
        <v>10</v>
      </c>
      <c r="K126" s="35" t="s">
        <v>305</v>
      </c>
      <c r="L126" s="28" t="s">
        <v>204</v>
      </c>
    </row>
    <row r="127" spans="1:13" s="18" customFormat="1" ht="30" customHeight="1" x14ac:dyDescent="0.15">
      <c r="A127" s="70"/>
      <c r="B127" s="109" t="s">
        <v>45</v>
      </c>
      <c r="C127" s="120">
        <v>210000</v>
      </c>
      <c r="D127" s="98">
        <v>210000</v>
      </c>
      <c r="E127" s="31">
        <f>C127-D127</f>
        <v>0</v>
      </c>
      <c r="F127" s="3"/>
      <c r="G127" s="33"/>
      <c r="H127" s="30"/>
      <c r="I127" s="34"/>
      <c r="J127" s="32" t="s">
        <v>10</v>
      </c>
      <c r="K127" s="35" t="s">
        <v>305</v>
      </c>
      <c r="L127" s="28" t="s">
        <v>204</v>
      </c>
    </row>
    <row r="128" spans="1:13" ht="30" customHeight="1" x14ac:dyDescent="0.15">
      <c r="A128" s="64" t="s">
        <v>218</v>
      </c>
      <c r="B128" s="104" t="s">
        <v>219</v>
      </c>
      <c r="C128" s="96">
        <f>C130</f>
        <v>110000</v>
      </c>
      <c r="D128" s="96">
        <f>D130</f>
        <v>110000</v>
      </c>
      <c r="E128" s="3">
        <f>E130</f>
        <v>0</v>
      </c>
      <c r="F128" s="3">
        <v>10</v>
      </c>
      <c r="G128" s="33">
        <v>100</v>
      </c>
      <c r="H128" s="30" t="s">
        <v>220</v>
      </c>
      <c r="I128" s="34">
        <v>13805234229</v>
      </c>
      <c r="J128" s="4" t="s">
        <v>187</v>
      </c>
      <c r="K128" s="102" t="s">
        <v>337</v>
      </c>
      <c r="L128" s="28" t="s">
        <v>222</v>
      </c>
      <c r="M128" s="49"/>
    </row>
    <row r="129" spans="1:13" ht="30" customHeight="1" x14ac:dyDescent="0.15">
      <c r="A129" s="72"/>
      <c r="B129" s="108" t="s">
        <v>20</v>
      </c>
      <c r="C129" s="97" t="s">
        <v>9</v>
      </c>
      <c r="D129" s="97" t="s">
        <v>9</v>
      </c>
      <c r="E129" s="31">
        <f>'冠名基金收支明细 (2021)'!E84</f>
        <v>0</v>
      </c>
      <c r="F129" s="3"/>
      <c r="G129" s="33"/>
      <c r="H129" s="30"/>
      <c r="I129" s="34"/>
      <c r="J129" s="32" t="s">
        <v>187</v>
      </c>
      <c r="K129" s="103" t="s">
        <v>337</v>
      </c>
      <c r="L129" s="28" t="s">
        <v>222</v>
      </c>
      <c r="M129" s="49"/>
    </row>
    <row r="130" spans="1:13" ht="30" customHeight="1" x14ac:dyDescent="0.15">
      <c r="A130" s="70"/>
      <c r="B130" s="110" t="s">
        <v>45</v>
      </c>
      <c r="C130" s="120">
        <v>110000</v>
      </c>
      <c r="D130" s="123">
        <v>110000</v>
      </c>
      <c r="E130" s="31">
        <f>C130-D130</f>
        <v>0</v>
      </c>
      <c r="F130" s="3"/>
      <c r="G130" s="33"/>
      <c r="H130" s="30"/>
      <c r="I130" s="34"/>
      <c r="J130" s="32" t="s">
        <v>187</v>
      </c>
      <c r="K130" s="103" t="s">
        <v>337</v>
      </c>
      <c r="L130" s="28" t="s">
        <v>222</v>
      </c>
      <c r="M130" s="49"/>
    </row>
    <row r="131" spans="1:13" ht="30" customHeight="1" x14ac:dyDescent="0.15">
      <c r="A131" s="64" t="s">
        <v>223</v>
      </c>
      <c r="B131" s="104" t="s">
        <v>353</v>
      </c>
      <c r="C131" s="96">
        <f>C132</f>
        <v>200000</v>
      </c>
      <c r="D131" s="96">
        <f>D132</f>
        <v>150000</v>
      </c>
      <c r="E131" s="3">
        <f>E132</f>
        <v>50000</v>
      </c>
      <c r="F131" s="3"/>
      <c r="G131" s="33"/>
      <c r="H131" s="30"/>
      <c r="I131" s="34"/>
      <c r="J131" s="4" t="s">
        <v>187</v>
      </c>
      <c r="K131" s="40" t="s">
        <v>225</v>
      </c>
      <c r="L131" s="28" t="s">
        <v>226</v>
      </c>
      <c r="M131" s="50"/>
    </row>
    <row r="132" spans="1:13" ht="30" customHeight="1" x14ac:dyDescent="0.15">
      <c r="A132" s="70"/>
      <c r="B132" s="110" t="s">
        <v>45</v>
      </c>
      <c r="C132" s="120">
        <v>200000</v>
      </c>
      <c r="D132" s="123">
        <v>150000</v>
      </c>
      <c r="E132" s="31">
        <f>C132-D132</f>
        <v>50000</v>
      </c>
      <c r="F132" s="3"/>
      <c r="G132" s="33"/>
      <c r="H132" s="30"/>
      <c r="I132" s="34"/>
      <c r="J132" s="32" t="s">
        <v>187</v>
      </c>
      <c r="K132" s="40" t="s">
        <v>225</v>
      </c>
      <c r="L132" s="28" t="s">
        <v>226</v>
      </c>
      <c r="M132" s="50"/>
    </row>
    <row r="133" spans="1:13" ht="30" customHeight="1" x14ac:dyDescent="0.15">
      <c r="A133" s="64" t="s">
        <v>227</v>
      </c>
      <c r="B133" s="104" t="s">
        <v>354</v>
      </c>
      <c r="C133" s="96">
        <f>C134</f>
        <v>170000</v>
      </c>
      <c r="D133" s="96">
        <f>D134</f>
        <v>150000</v>
      </c>
      <c r="E133" s="3">
        <f>E134</f>
        <v>20000</v>
      </c>
      <c r="F133" s="3"/>
      <c r="G133" s="33"/>
      <c r="H133" s="30"/>
      <c r="I133" s="34"/>
      <c r="J133" s="4" t="s">
        <v>187</v>
      </c>
      <c r="K133" s="40" t="s">
        <v>229</v>
      </c>
      <c r="L133" s="28" t="s">
        <v>230</v>
      </c>
      <c r="M133" s="50"/>
    </row>
    <row r="134" spans="1:13" ht="30" customHeight="1" x14ac:dyDescent="0.15">
      <c r="A134" s="70"/>
      <c r="B134" s="110" t="s">
        <v>45</v>
      </c>
      <c r="C134" s="120">
        <v>170000</v>
      </c>
      <c r="D134" s="123">
        <v>150000</v>
      </c>
      <c r="E134" s="31">
        <f>C134-D134</f>
        <v>20000</v>
      </c>
      <c r="F134" s="3"/>
      <c r="G134" s="33"/>
      <c r="H134" s="30"/>
      <c r="I134" s="34"/>
      <c r="J134" s="32" t="s">
        <v>187</v>
      </c>
      <c r="K134" s="40" t="s">
        <v>229</v>
      </c>
      <c r="L134" s="28" t="s">
        <v>230</v>
      </c>
      <c r="M134" s="50"/>
    </row>
    <row r="135" spans="1:13" ht="30" customHeight="1" x14ac:dyDescent="0.15">
      <c r="A135" s="64" t="s">
        <v>233</v>
      </c>
      <c r="B135" s="104" t="s">
        <v>234</v>
      </c>
      <c r="C135" s="96">
        <f>C137+C139+C141</f>
        <v>250000</v>
      </c>
      <c r="D135" s="123">
        <f>D137+D139</f>
        <v>150000</v>
      </c>
      <c r="E135" s="3">
        <f>E137+E139+E141</f>
        <v>100000</v>
      </c>
      <c r="F135" s="31"/>
      <c r="G135" s="39"/>
      <c r="H135" s="30"/>
      <c r="I135" s="34"/>
      <c r="J135" s="4" t="s">
        <v>10</v>
      </c>
      <c r="K135" s="35" t="s">
        <v>235</v>
      </c>
      <c r="L135" s="28" t="s">
        <v>236</v>
      </c>
    </row>
    <row r="136" spans="1:13" ht="30" customHeight="1" x14ac:dyDescent="0.15">
      <c r="A136" s="71"/>
      <c r="B136" s="109" t="s">
        <v>237</v>
      </c>
      <c r="C136" s="97" t="s">
        <v>9</v>
      </c>
      <c r="D136" s="97" t="s">
        <v>9</v>
      </c>
      <c r="E136" s="14" t="s">
        <v>9</v>
      </c>
      <c r="F136" s="31"/>
      <c r="G136" s="39"/>
      <c r="H136" s="30"/>
      <c r="I136" s="34"/>
      <c r="J136" s="32" t="s">
        <v>10</v>
      </c>
      <c r="K136" s="40" t="s">
        <v>238</v>
      </c>
      <c r="L136" s="28" t="s">
        <v>236</v>
      </c>
    </row>
    <row r="137" spans="1:13" ht="30" customHeight="1" x14ac:dyDescent="0.15">
      <c r="A137" s="71"/>
      <c r="B137" s="110" t="s">
        <v>45</v>
      </c>
      <c r="C137" s="120">
        <v>100000</v>
      </c>
      <c r="D137" s="98">
        <v>100000</v>
      </c>
      <c r="E137" s="31">
        <f>C137-D137</f>
        <v>0</v>
      </c>
      <c r="F137" s="31"/>
      <c r="G137" s="39"/>
      <c r="H137" s="30"/>
      <c r="I137" s="34"/>
      <c r="J137" s="32" t="s">
        <v>10</v>
      </c>
      <c r="K137" s="40" t="s">
        <v>238</v>
      </c>
      <c r="L137" s="28" t="s">
        <v>236</v>
      </c>
    </row>
    <row r="138" spans="1:13" ht="30" customHeight="1" x14ac:dyDescent="0.15">
      <c r="A138" s="71"/>
      <c r="B138" s="109" t="s">
        <v>239</v>
      </c>
      <c r="C138" s="97" t="s">
        <v>9</v>
      </c>
      <c r="D138" s="97" t="s">
        <v>9</v>
      </c>
      <c r="E138" s="14" t="s">
        <v>9</v>
      </c>
      <c r="F138" s="31"/>
      <c r="G138" s="39"/>
      <c r="H138" s="30"/>
      <c r="I138" s="34"/>
      <c r="J138" s="32" t="s">
        <v>10</v>
      </c>
      <c r="K138" s="40" t="s">
        <v>240</v>
      </c>
      <c r="L138" s="28" t="s">
        <v>236</v>
      </c>
    </row>
    <row r="139" spans="1:13" ht="30" customHeight="1" x14ac:dyDescent="0.15">
      <c r="A139" s="71"/>
      <c r="B139" s="110" t="s">
        <v>45</v>
      </c>
      <c r="C139" s="120">
        <v>50000</v>
      </c>
      <c r="D139" s="98">
        <v>50000</v>
      </c>
      <c r="E139" s="31">
        <f>C139-D139</f>
        <v>0</v>
      </c>
      <c r="F139" s="31"/>
      <c r="G139" s="39"/>
      <c r="H139" s="30"/>
      <c r="I139" s="34"/>
      <c r="J139" s="32" t="s">
        <v>10</v>
      </c>
      <c r="K139" s="40" t="s">
        <v>240</v>
      </c>
      <c r="L139" s="28" t="s">
        <v>236</v>
      </c>
    </row>
    <row r="140" spans="1:13" ht="30" customHeight="1" x14ac:dyDescent="0.15">
      <c r="A140" s="71"/>
      <c r="B140" s="110" t="s">
        <v>306</v>
      </c>
      <c r="C140" s="97" t="s">
        <v>9</v>
      </c>
      <c r="D140" s="97" t="s">
        <v>9</v>
      </c>
      <c r="E140" s="14" t="s">
        <v>9</v>
      </c>
      <c r="F140" s="31"/>
      <c r="G140" s="39"/>
      <c r="H140" s="30"/>
      <c r="I140" s="34"/>
      <c r="J140" s="32" t="s">
        <v>10</v>
      </c>
      <c r="K140" s="40" t="s">
        <v>307</v>
      </c>
      <c r="L140" s="28" t="s">
        <v>236</v>
      </c>
    </row>
    <row r="141" spans="1:13" ht="30" customHeight="1" x14ac:dyDescent="0.15">
      <c r="A141" s="71"/>
      <c r="B141" s="110" t="s">
        <v>45</v>
      </c>
      <c r="C141" s="120">
        <v>100000</v>
      </c>
      <c r="D141" s="98">
        <v>0</v>
      </c>
      <c r="E141" s="31">
        <v>100000</v>
      </c>
      <c r="F141" s="31"/>
      <c r="G141" s="39"/>
      <c r="H141" s="30"/>
      <c r="I141" s="34"/>
      <c r="J141" s="32" t="s">
        <v>10</v>
      </c>
      <c r="K141" s="40" t="s">
        <v>307</v>
      </c>
      <c r="L141" s="28" t="s">
        <v>236</v>
      </c>
    </row>
    <row r="142" spans="1:13" ht="30" customHeight="1" x14ac:dyDescent="0.15">
      <c r="A142" s="64" t="s">
        <v>247</v>
      </c>
      <c r="B142" s="104" t="s">
        <v>248</v>
      </c>
      <c r="C142" s="96">
        <f>C143</f>
        <v>100000</v>
      </c>
      <c r="D142" s="96">
        <f>D143</f>
        <v>50000</v>
      </c>
      <c r="E142" s="3">
        <f>E143</f>
        <v>50000</v>
      </c>
      <c r="F142" s="31"/>
      <c r="G142" s="39"/>
      <c r="H142" s="30"/>
      <c r="I142" s="34"/>
      <c r="J142" s="4" t="s">
        <v>249</v>
      </c>
      <c r="K142" s="40" t="s">
        <v>250</v>
      </c>
      <c r="L142" s="28" t="s">
        <v>251</v>
      </c>
    </row>
    <row r="143" spans="1:13" ht="30" customHeight="1" x14ac:dyDescent="0.15">
      <c r="A143" s="71"/>
      <c r="B143" s="110" t="s">
        <v>45</v>
      </c>
      <c r="C143" s="120">
        <v>100000</v>
      </c>
      <c r="D143" s="123">
        <v>50000</v>
      </c>
      <c r="E143" s="31">
        <f>C143-D143</f>
        <v>50000</v>
      </c>
      <c r="F143" s="31"/>
      <c r="G143" s="39"/>
      <c r="H143" s="30"/>
      <c r="I143" s="34"/>
      <c r="J143" s="32" t="s">
        <v>249</v>
      </c>
      <c r="K143" s="40" t="s">
        <v>250</v>
      </c>
      <c r="L143" s="28" t="s">
        <v>251</v>
      </c>
    </row>
    <row r="144" spans="1:13" ht="30" customHeight="1" x14ac:dyDescent="0.15">
      <c r="A144" s="64" t="s">
        <v>252</v>
      </c>
      <c r="B144" s="104" t="s">
        <v>253</v>
      </c>
      <c r="C144" s="96">
        <f>C145</f>
        <v>100000</v>
      </c>
      <c r="D144" s="96">
        <f>D145</f>
        <v>100000</v>
      </c>
      <c r="E144" s="3">
        <f>E145</f>
        <v>0</v>
      </c>
      <c r="F144" s="31"/>
      <c r="G144" s="39"/>
      <c r="H144" s="30"/>
      <c r="I144" s="34"/>
      <c r="J144" s="4" t="s">
        <v>249</v>
      </c>
      <c r="K144" s="40" t="s">
        <v>254</v>
      </c>
      <c r="L144" s="28" t="s">
        <v>255</v>
      </c>
    </row>
    <row r="145" spans="1:12" ht="30" customHeight="1" x14ac:dyDescent="0.15">
      <c r="A145" s="71"/>
      <c r="B145" s="110" t="s">
        <v>45</v>
      </c>
      <c r="C145" s="120">
        <v>100000</v>
      </c>
      <c r="D145" s="123">
        <v>100000</v>
      </c>
      <c r="E145" s="31">
        <f>C145-D145</f>
        <v>0</v>
      </c>
      <c r="F145" s="31"/>
      <c r="G145" s="39"/>
      <c r="H145" s="30"/>
      <c r="I145" s="34"/>
      <c r="J145" s="32" t="s">
        <v>249</v>
      </c>
      <c r="K145" s="40" t="s">
        <v>254</v>
      </c>
      <c r="L145" s="28" t="s">
        <v>255</v>
      </c>
    </row>
    <row r="146" spans="1:12" ht="30" customHeight="1" x14ac:dyDescent="0.15">
      <c r="A146" s="64" t="s">
        <v>256</v>
      </c>
      <c r="B146" s="104" t="s">
        <v>257</v>
      </c>
      <c r="C146" s="96">
        <f>C147</f>
        <v>50000</v>
      </c>
      <c r="D146" s="96">
        <f>D147</f>
        <v>0</v>
      </c>
      <c r="E146" s="3">
        <f>E147</f>
        <v>50000</v>
      </c>
      <c r="F146" s="31"/>
      <c r="G146" s="39"/>
      <c r="H146" s="30"/>
      <c r="I146" s="34"/>
      <c r="J146" s="4" t="s">
        <v>249</v>
      </c>
      <c r="K146" s="40" t="s">
        <v>258</v>
      </c>
      <c r="L146" s="28" t="s">
        <v>259</v>
      </c>
    </row>
    <row r="147" spans="1:12" ht="30" customHeight="1" x14ac:dyDescent="0.15">
      <c r="A147" s="71"/>
      <c r="B147" s="110" t="s">
        <v>45</v>
      </c>
      <c r="C147" s="120">
        <v>50000</v>
      </c>
      <c r="D147" s="98">
        <v>0</v>
      </c>
      <c r="E147" s="31">
        <f>C147-D147</f>
        <v>50000</v>
      </c>
      <c r="F147" s="31"/>
      <c r="G147" s="39"/>
      <c r="H147" s="30"/>
      <c r="I147" s="34"/>
      <c r="J147" s="32" t="s">
        <v>249</v>
      </c>
      <c r="K147" s="40" t="s">
        <v>258</v>
      </c>
      <c r="L147" s="28" t="s">
        <v>259</v>
      </c>
    </row>
    <row r="148" spans="1:12" ht="30" customHeight="1" x14ac:dyDescent="0.15">
      <c r="A148" s="64" t="s">
        <v>260</v>
      </c>
      <c r="B148" s="104" t="s">
        <v>261</v>
      </c>
      <c r="C148" s="96">
        <f>C149</f>
        <v>50000</v>
      </c>
      <c r="D148" s="96">
        <f>D149</f>
        <v>50000</v>
      </c>
      <c r="E148" s="3">
        <f>E149</f>
        <v>0</v>
      </c>
      <c r="F148" s="31"/>
      <c r="G148" s="39"/>
      <c r="H148" s="30"/>
      <c r="I148" s="34"/>
      <c r="J148" s="4" t="s">
        <v>249</v>
      </c>
      <c r="K148" s="40" t="s">
        <v>262</v>
      </c>
      <c r="L148" s="28" t="s">
        <v>263</v>
      </c>
    </row>
    <row r="149" spans="1:12" ht="30" customHeight="1" x14ac:dyDescent="0.15">
      <c r="A149" s="71"/>
      <c r="B149" s="110" t="s">
        <v>45</v>
      </c>
      <c r="C149" s="120">
        <v>50000</v>
      </c>
      <c r="D149" s="123">
        <v>50000</v>
      </c>
      <c r="E149" s="31">
        <f>C149-D149</f>
        <v>0</v>
      </c>
      <c r="F149" s="31"/>
      <c r="G149" s="39"/>
      <c r="H149" s="30"/>
      <c r="I149" s="34"/>
      <c r="J149" s="32" t="s">
        <v>249</v>
      </c>
      <c r="K149" s="40" t="s">
        <v>262</v>
      </c>
      <c r="L149" s="28" t="s">
        <v>263</v>
      </c>
    </row>
    <row r="150" spans="1:12" ht="30" customHeight="1" x14ac:dyDescent="0.15">
      <c r="A150" s="64" t="s">
        <v>264</v>
      </c>
      <c r="B150" s="104" t="s">
        <v>265</v>
      </c>
      <c r="C150" s="96">
        <f>C151</f>
        <v>150000</v>
      </c>
      <c r="D150" s="96">
        <f>D151</f>
        <v>142600</v>
      </c>
      <c r="E150" s="3">
        <f>E151</f>
        <v>7400</v>
      </c>
      <c r="F150" s="31"/>
      <c r="G150" s="39"/>
      <c r="H150" s="30"/>
      <c r="I150" s="34"/>
      <c r="J150" s="4" t="s">
        <v>249</v>
      </c>
      <c r="K150" s="40" t="s">
        <v>266</v>
      </c>
      <c r="L150" s="28" t="s">
        <v>267</v>
      </c>
    </row>
    <row r="151" spans="1:12" ht="30" customHeight="1" x14ac:dyDescent="0.15">
      <c r="A151" s="71"/>
      <c r="B151" s="110" t="s">
        <v>45</v>
      </c>
      <c r="C151" s="120">
        <v>150000</v>
      </c>
      <c r="D151" s="123">
        <v>142600</v>
      </c>
      <c r="E151" s="31">
        <f>C151-D151</f>
        <v>7400</v>
      </c>
      <c r="F151" s="31"/>
      <c r="G151" s="39"/>
      <c r="H151" s="30"/>
      <c r="I151" s="34"/>
      <c r="J151" s="32" t="s">
        <v>249</v>
      </c>
      <c r="K151" s="40" t="s">
        <v>266</v>
      </c>
      <c r="L151" s="28" t="s">
        <v>267</v>
      </c>
    </row>
    <row r="152" spans="1:12" ht="30" customHeight="1" x14ac:dyDescent="0.15">
      <c r="A152" s="64" t="s">
        <v>268</v>
      </c>
      <c r="B152" s="104" t="s">
        <v>269</v>
      </c>
      <c r="C152" s="96">
        <f>C153</f>
        <v>50000</v>
      </c>
      <c r="D152" s="96">
        <f>D153</f>
        <v>50000</v>
      </c>
      <c r="E152" s="3">
        <f>E153</f>
        <v>0</v>
      </c>
      <c r="F152" s="31"/>
      <c r="G152" s="39"/>
      <c r="H152" s="30"/>
      <c r="I152" s="34"/>
      <c r="J152" s="4" t="s">
        <v>249</v>
      </c>
      <c r="K152" s="40" t="s">
        <v>270</v>
      </c>
      <c r="L152" s="28" t="s">
        <v>271</v>
      </c>
    </row>
    <row r="153" spans="1:12" ht="30" customHeight="1" x14ac:dyDescent="0.15">
      <c r="A153" s="71"/>
      <c r="B153" s="110" t="s">
        <v>45</v>
      </c>
      <c r="C153" s="120">
        <v>50000</v>
      </c>
      <c r="D153" s="123">
        <v>50000</v>
      </c>
      <c r="E153" s="31">
        <f>C153-D153</f>
        <v>0</v>
      </c>
      <c r="F153" s="31"/>
      <c r="G153" s="39"/>
      <c r="H153" s="30"/>
      <c r="I153" s="34"/>
      <c r="J153" s="32" t="s">
        <v>249</v>
      </c>
      <c r="K153" s="40" t="s">
        <v>270</v>
      </c>
      <c r="L153" s="28" t="s">
        <v>271</v>
      </c>
    </row>
    <row r="154" spans="1:12" ht="30" customHeight="1" x14ac:dyDescent="0.15">
      <c r="A154" s="64" t="s">
        <v>272</v>
      </c>
      <c r="B154" s="104" t="s">
        <v>273</v>
      </c>
      <c r="C154" s="96">
        <v>0</v>
      </c>
      <c r="D154" s="96">
        <v>0</v>
      </c>
      <c r="E154" s="3">
        <f>C154-D154</f>
        <v>0</v>
      </c>
      <c r="F154" s="31"/>
      <c r="G154" s="39"/>
      <c r="H154" s="30"/>
      <c r="I154" s="34"/>
      <c r="J154" s="4" t="s">
        <v>249</v>
      </c>
      <c r="K154" s="40" t="s">
        <v>270</v>
      </c>
      <c r="L154" s="28" t="s">
        <v>274</v>
      </c>
    </row>
    <row r="155" spans="1:12" ht="30" customHeight="1" x14ac:dyDescent="0.15">
      <c r="A155" s="71"/>
      <c r="B155" s="110" t="s">
        <v>45</v>
      </c>
      <c r="C155" s="98">
        <v>0</v>
      </c>
      <c r="D155" s="98">
        <v>0</v>
      </c>
      <c r="E155" s="31">
        <f>C155-D155</f>
        <v>0</v>
      </c>
      <c r="F155" s="31"/>
      <c r="G155" s="39"/>
      <c r="H155" s="30"/>
      <c r="I155" s="34"/>
      <c r="J155" s="32" t="s">
        <v>249</v>
      </c>
      <c r="K155" s="40" t="s">
        <v>270</v>
      </c>
      <c r="L155" s="28" t="s">
        <v>274</v>
      </c>
    </row>
    <row r="156" spans="1:12" ht="30" customHeight="1" x14ac:dyDescent="0.15">
      <c r="A156" s="64" t="s">
        <v>275</v>
      </c>
      <c r="B156" s="104" t="s">
        <v>276</v>
      </c>
      <c r="C156" s="121">
        <f>C157</f>
        <v>500000</v>
      </c>
      <c r="D156" s="96">
        <f>D157</f>
        <v>0</v>
      </c>
      <c r="E156" s="3">
        <f>E157</f>
        <v>500000</v>
      </c>
      <c r="F156" s="31"/>
      <c r="G156" s="39"/>
      <c r="H156" s="30"/>
      <c r="I156" s="34"/>
      <c r="J156" s="4" t="s">
        <v>187</v>
      </c>
      <c r="K156" s="40" t="s">
        <v>277</v>
      </c>
      <c r="L156" s="28" t="s">
        <v>278</v>
      </c>
    </row>
    <row r="157" spans="1:12" ht="30" customHeight="1" x14ac:dyDescent="0.15">
      <c r="A157" s="71"/>
      <c r="B157" s="110" t="s">
        <v>45</v>
      </c>
      <c r="C157" s="98">
        <v>500000</v>
      </c>
      <c r="D157" s="98">
        <v>0</v>
      </c>
      <c r="E157" s="31">
        <f>C157-D157</f>
        <v>500000</v>
      </c>
      <c r="F157" s="31"/>
      <c r="G157" s="39"/>
      <c r="H157" s="30"/>
      <c r="I157" s="34"/>
      <c r="J157" s="32" t="s">
        <v>187</v>
      </c>
      <c r="K157" s="40" t="s">
        <v>277</v>
      </c>
      <c r="L157" s="28" t="s">
        <v>278</v>
      </c>
    </row>
    <row r="158" spans="1:12" ht="30" customHeight="1" x14ac:dyDescent="0.15">
      <c r="A158" s="64" t="s">
        <v>308</v>
      </c>
      <c r="B158" s="104" t="s">
        <v>355</v>
      </c>
      <c r="C158" s="96">
        <f>C159</f>
        <v>100000</v>
      </c>
      <c r="D158" s="96">
        <f>D159</f>
        <v>100000</v>
      </c>
      <c r="E158" s="3">
        <f>E159</f>
        <v>0</v>
      </c>
      <c r="F158" s="31"/>
      <c r="G158" s="39"/>
      <c r="H158" s="30"/>
      <c r="I158" s="34"/>
      <c r="J158" s="4" t="s">
        <v>187</v>
      </c>
      <c r="K158" s="40" t="s">
        <v>309</v>
      </c>
      <c r="L158" s="28" t="s">
        <v>310</v>
      </c>
    </row>
    <row r="159" spans="1:12" ht="30" customHeight="1" x14ac:dyDescent="0.15">
      <c r="A159" s="71"/>
      <c r="B159" s="110" t="s">
        <v>45</v>
      </c>
      <c r="C159" s="120">
        <v>100000</v>
      </c>
      <c r="D159" s="123">
        <v>100000</v>
      </c>
      <c r="E159" s="31">
        <f>C159-D159</f>
        <v>0</v>
      </c>
      <c r="F159" s="31"/>
      <c r="G159" s="39"/>
      <c r="H159" s="30"/>
      <c r="I159" s="34"/>
      <c r="J159" s="32" t="s">
        <v>187</v>
      </c>
      <c r="K159" s="34" t="s">
        <v>309</v>
      </c>
      <c r="L159" s="28" t="s">
        <v>310</v>
      </c>
    </row>
    <row r="160" spans="1:12" ht="30" customHeight="1" x14ac:dyDescent="0.15">
      <c r="A160" s="64" t="s">
        <v>311</v>
      </c>
      <c r="B160" s="104" t="s">
        <v>312</v>
      </c>
      <c r="C160" s="96">
        <f>C161</f>
        <v>50000</v>
      </c>
      <c r="D160" s="96">
        <f>D161</f>
        <v>0</v>
      </c>
      <c r="E160" s="3">
        <f>C160-D160</f>
        <v>50000</v>
      </c>
      <c r="F160" s="31"/>
      <c r="G160" s="39"/>
      <c r="H160" s="30"/>
      <c r="I160" s="34"/>
      <c r="J160" s="4" t="s">
        <v>187</v>
      </c>
      <c r="K160" s="34" t="s">
        <v>313</v>
      </c>
      <c r="L160" s="28" t="s">
        <v>314</v>
      </c>
    </row>
    <row r="161" spans="1:16" ht="30" customHeight="1" x14ac:dyDescent="0.15">
      <c r="A161" s="70"/>
      <c r="B161" s="110" t="s">
        <v>45</v>
      </c>
      <c r="C161" s="120">
        <v>50000</v>
      </c>
      <c r="D161" s="98">
        <v>0</v>
      </c>
      <c r="E161" s="31">
        <f>C161-D161</f>
        <v>50000</v>
      </c>
      <c r="F161" s="31"/>
      <c r="G161" s="39"/>
      <c r="H161" s="30"/>
      <c r="I161" s="34"/>
      <c r="J161" s="32" t="s">
        <v>187</v>
      </c>
      <c r="K161" s="34" t="s">
        <v>313</v>
      </c>
      <c r="L161" s="28" t="s">
        <v>314</v>
      </c>
    </row>
    <row r="162" spans="1:16" ht="30" customHeight="1" x14ac:dyDescent="0.15">
      <c r="A162" s="64" t="s">
        <v>315</v>
      </c>
      <c r="B162" s="104" t="s">
        <v>356</v>
      </c>
      <c r="C162" s="96">
        <f>C163</f>
        <v>100000</v>
      </c>
      <c r="D162" s="96">
        <f>D163</f>
        <v>0</v>
      </c>
      <c r="E162" s="3">
        <f>C162-D162</f>
        <v>100000</v>
      </c>
      <c r="F162" s="31"/>
      <c r="G162" s="39"/>
      <c r="H162" s="30"/>
      <c r="I162" s="34"/>
      <c r="J162" s="4" t="s">
        <v>187</v>
      </c>
      <c r="K162" s="34" t="s">
        <v>316</v>
      </c>
      <c r="L162" s="28" t="s">
        <v>317</v>
      </c>
    </row>
    <row r="163" spans="1:16" ht="30" customHeight="1" x14ac:dyDescent="0.15">
      <c r="A163" s="70"/>
      <c r="B163" s="110" t="s">
        <v>45</v>
      </c>
      <c r="C163" s="120">
        <v>100000</v>
      </c>
      <c r="D163" s="98">
        <v>0</v>
      </c>
      <c r="E163" s="31">
        <f>C163-D163</f>
        <v>100000</v>
      </c>
      <c r="F163" s="87"/>
      <c r="G163" s="88"/>
      <c r="H163" s="89"/>
      <c r="I163" s="90"/>
      <c r="J163" s="32" t="s">
        <v>187</v>
      </c>
      <c r="K163" s="32" t="s">
        <v>316</v>
      </c>
      <c r="L163" s="28" t="s">
        <v>317</v>
      </c>
    </row>
    <row r="164" spans="1:16" ht="30" customHeight="1" x14ac:dyDescent="0.15">
      <c r="A164" s="64" t="s">
        <v>342</v>
      </c>
      <c r="B164" s="104" t="s">
        <v>357</v>
      </c>
      <c r="C164" s="96">
        <f>C165</f>
        <v>100000</v>
      </c>
      <c r="D164" s="96">
        <f>D165</f>
        <v>0</v>
      </c>
      <c r="E164" s="3">
        <f>E165</f>
        <v>100000</v>
      </c>
      <c r="F164" s="25"/>
      <c r="G164" s="25"/>
      <c r="H164" s="25"/>
      <c r="I164" s="25"/>
      <c r="J164" s="25"/>
      <c r="K164" s="34" t="s">
        <v>318</v>
      </c>
      <c r="L164" s="28" t="s">
        <v>319</v>
      </c>
    </row>
    <row r="165" spans="1:16" ht="30" customHeight="1" x14ac:dyDescent="0.15">
      <c r="A165" s="70"/>
      <c r="B165" s="110" t="s">
        <v>45</v>
      </c>
      <c r="C165" s="120">
        <v>100000</v>
      </c>
      <c r="D165" s="98">
        <v>0</v>
      </c>
      <c r="E165" s="31">
        <f>C165-D165</f>
        <v>100000</v>
      </c>
      <c r="F165" s="87"/>
      <c r="G165" s="88"/>
      <c r="H165" s="89"/>
      <c r="I165" s="90"/>
      <c r="J165" s="32"/>
      <c r="K165" s="34" t="s">
        <v>318</v>
      </c>
      <c r="L165" s="28" t="s">
        <v>319</v>
      </c>
    </row>
    <row r="166" spans="1:16" ht="30" customHeight="1" x14ac:dyDescent="0.15">
      <c r="A166" s="64" t="s">
        <v>343</v>
      </c>
      <c r="B166" s="104" t="s">
        <v>320</v>
      </c>
      <c r="C166" s="96">
        <f>C167</f>
        <v>50000</v>
      </c>
      <c r="D166" s="96">
        <f>D167</f>
        <v>0</v>
      </c>
      <c r="E166" s="3">
        <f>E167</f>
        <v>50000</v>
      </c>
      <c r="F166" s="87"/>
      <c r="G166" s="88"/>
      <c r="H166" s="89"/>
      <c r="I166" s="90"/>
      <c r="J166" s="32"/>
      <c r="K166" s="34" t="s">
        <v>321</v>
      </c>
      <c r="L166" s="28" t="s">
        <v>328</v>
      </c>
    </row>
    <row r="167" spans="1:16" ht="30" customHeight="1" x14ac:dyDescent="0.15">
      <c r="A167" s="70"/>
      <c r="B167" s="110" t="s">
        <v>45</v>
      </c>
      <c r="C167" s="120">
        <v>50000</v>
      </c>
      <c r="D167" s="98">
        <v>0</v>
      </c>
      <c r="E167" s="31">
        <f>C167-D167</f>
        <v>50000</v>
      </c>
      <c r="F167" s="91"/>
      <c r="G167" s="91"/>
      <c r="H167" s="91"/>
      <c r="I167" s="91"/>
      <c r="J167" s="32"/>
      <c r="K167" s="34" t="s">
        <v>321</v>
      </c>
      <c r="L167" s="28" t="s">
        <v>328</v>
      </c>
    </row>
    <row r="168" spans="1:16" ht="30" customHeight="1" x14ac:dyDescent="0.15">
      <c r="A168" s="64" t="s">
        <v>344</v>
      </c>
      <c r="B168" s="104" t="s">
        <v>322</v>
      </c>
      <c r="C168" s="96">
        <f>C169</f>
        <v>50000</v>
      </c>
      <c r="D168" s="96">
        <f>D169</f>
        <v>0</v>
      </c>
      <c r="E168" s="3">
        <f>E169</f>
        <v>50000</v>
      </c>
      <c r="F168" s="91"/>
      <c r="G168" s="91"/>
      <c r="H168" s="91"/>
      <c r="I168" s="91"/>
      <c r="J168" s="32"/>
      <c r="K168" s="34" t="s">
        <v>323</v>
      </c>
      <c r="L168" s="28" t="s">
        <v>329</v>
      </c>
    </row>
    <row r="169" spans="1:16" ht="30" customHeight="1" x14ac:dyDescent="0.15">
      <c r="A169" s="70"/>
      <c r="B169" s="110" t="s">
        <v>45</v>
      </c>
      <c r="C169" s="120">
        <v>50000</v>
      </c>
      <c r="D169" s="98">
        <v>0</v>
      </c>
      <c r="E169" s="31">
        <f>C169-D169</f>
        <v>50000</v>
      </c>
      <c r="F169" s="91"/>
      <c r="G169" s="91"/>
      <c r="H169" s="91"/>
      <c r="I169" s="91"/>
      <c r="J169" s="32"/>
      <c r="K169" s="34" t="s">
        <v>323</v>
      </c>
      <c r="L169" s="28" t="s">
        <v>329</v>
      </c>
    </row>
    <row r="170" spans="1:16" ht="30" customHeight="1" x14ac:dyDescent="0.15">
      <c r="A170" s="64" t="s">
        <v>345</v>
      </c>
      <c r="B170" s="104" t="s">
        <v>324</v>
      </c>
      <c r="C170" s="96">
        <f>C171</f>
        <v>50000</v>
      </c>
      <c r="D170" s="96">
        <f>D171</f>
        <v>0</v>
      </c>
      <c r="E170" s="3">
        <f>E171</f>
        <v>50000</v>
      </c>
      <c r="F170" s="91"/>
      <c r="G170" s="91"/>
      <c r="H170" s="91"/>
      <c r="I170" s="91"/>
      <c r="J170" s="32"/>
      <c r="K170" s="34" t="s">
        <v>325</v>
      </c>
      <c r="L170" s="28" t="s">
        <v>330</v>
      </c>
    </row>
    <row r="171" spans="1:16" ht="30" customHeight="1" x14ac:dyDescent="0.15">
      <c r="A171" s="70"/>
      <c r="B171" s="110" t="s">
        <v>45</v>
      </c>
      <c r="C171" s="120">
        <v>50000</v>
      </c>
      <c r="D171" s="98">
        <v>0</v>
      </c>
      <c r="E171" s="31">
        <f>C171-D171</f>
        <v>50000</v>
      </c>
      <c r="F171" s="91"/>
      <c r="G171" s="91"/>
      <c r="H171" s="91"/>
      <c r="I171" s="91"/>
      <c r="J171" s="32"/>
      <c r="K171" s="34" t="s">
        <v>325</v>
      </c>
      <c r="L171" s="28" t="s">
        <v>330</v>
      </c>
      <c r="O171" s="95"/>
      <c r="P171" s="44"/>
    </row>
    <row r="172" spans="1:16" ht="30" customHeight="1" thickBot="1" x14ac:dyDescent="0.2">
      <c r="A172" s="64" t="s">
        <v>346</v>
      </c>
      <c r="B172" s="104" t="s">
        <v>326</v>
      </c>
      <c r="C172" s="96">
        <f>C173</f>
        <v>50000</v>
      </c>
      <c r="D172" s="96">
        <f>D173</f>
        <v>0</v>
      </c>
      <c r="E172" s="3">
        <f>E173</f>
        <v>50000</v>
      </c>
      <c r="F172" s="91"/>
      <c r="G172" s="91"/>
      <c r="H172" s="91"/>
      <c r="I172" s="91"/>
      <c r="J172" s="32"/>
      <c r="K172" s="34" t="s">
        <v>327</v>
      </c>
      <c r="L172" s="28" t="s">
        <v>331</v>
      </c>
    </row>
    <row r="173" spans="1:16" ht="30" customHeight="1" thickBot="1" x14ac:dyDescent="0.2">
      <c r="A173" s="92"/>
      <c r="B173" s="112" t="s">
        <v>45</v>
      </c>
      <c r="C173" s="122">
        <v>50000</v>
      </c>
      <c r="D173" s="100">
        <v>0</v>
      </c>
      <c r="E173" s="87">
        <f>C173-D173</f>
        <v>50000</v>
      </c>
      <c r="F173" s="91"/>
      <c r="G173" s="91"/>
      <c r="H173" s="91"/>
      <c r="I173" s="91"/>
      <c r="J173" s="91"/>
      <c r="K173" s="89" t="s">
        <v>327</v>
      </c>
      <c r="L173" s="93" t="s">
        <v>331</v>
      </c>
    </row>
    <row r="174" spans="1:16" ht="84.75" customHeight="1" x14ac:dyDescent="0.15">
      <c r="A174" s="238" t="s">
        <v>336</v>
      </c>
      <c r="B174" s="238"/>
      <c r="C174" s="238"/>
      <c r="D174" s="238"/>
      <c r="E174" s="238"/>
      <c r="F174" s="238"/>
      <c r="G174" s="238"/>
      <c r="H174" s="238"/>
      <c r="I174" s="238"/>
      <c r="J174" s="238"/>
      <c r="K174" s="238"/>
      <c r="L174" s="238"/>
    </row>
    <row r="175" spans="1:16" ht="21.95" customHeight="1" x14ac:dyDescent="0.15">
      <c r="C175" s="6"/>
      <c r="D175" s="6"/>
      <c r="E175" s="6"/>
      <c r="J175" s="7"/>
    </row>
    <row r="176" spans="1:16" ht="21.95" customHeight="1" x14ac:dyDescent="0.15">
      <c r="C176" s="6"/>
      <c r="D176" s="6"/>
      <c r="E176" s="6"/>
      <c r="F176" s="57"/>
      <c r="J176" s="7"/>
    </row>
    <row r="177" spans="1:11" ht="21.95" customHeight="1" x14ac:dyDescent="0.15">
      <c r="C177" s="6"/>
      <c r="D177" s="6"/>
      <c r="E177" s="6"/>
      <c r="J177" s="7"/>
    </row>
    <row r="178" spans="1:11" ht="21.95" customHeight="1" x14ac:dyDescent="0.15">
      <c r="C178" s="6"/>
      <c r="D178" s="6"/>
      <c r="E178" s="6"/>
      <c r="J178" s="7"/>
    </row>
    <row r="179" spans="1:11" ht="18" customHeight="1" x14ac:dyDescent="0.15">
      <c r="C179" s="6"/>
      <c r="D179" s="6"/>
      <c r="E179" s="6"/>
      <c r="J179" s="7"/>
    </row>
    <row r="180" spans="1:11" ht="18" customHeight="1" x14ac:dyDescent="0.15">
      <c r="C180" s="6"/>
      <c r="D180" s="6"/>
      <c r="E180" s="6"/>
      <c r="J180" s="7"/>
    </row>
    <row r="181" spans="1:11" ht="18" customHeight="1" x14ac:dyDescent="0.15">
      <c r="C181" s="6"/>
      <c r="D181" s="6"/>
      <c r="E181" s="6"/>
      <c r="J181" s="7"/>
    </row>
    <row r="182" spans="1:11" x14ac:dyDescent="0.15">
      <c r="C182" s="6"/>
      <c r="D182" s="6"/>
      <c r="E182" s="6"/>
      <c r="J182" s="7"/>
    </row>
    <row r="183" spans="1:11" x14ac:dyDescent="0.15">
      <c r="C183" s="6"/>
      <c r="D183" s="6"/>
      <c r="E183" s="6"/>
      <c r="J183" s="7"/>
    </row>
    <row r="184" spans="1:11" x14ac:dyDescent="0.15">
      <c r="C184" s="6"/>
      <c r="D184" s="6"/>
      <c r="E184" s="6"/>
      <c r="J184" s="7"/>
    </row>
    <row r="185" spans="1:11" x14ac:dyDescent="0.15">
      <c r="C185" s="6"/>
      <c r="D185" s="6"/>
      <c r="E185" s="6"/>
      <c r="J185" s="7"/>
    </row>
    <row r="186" spans="1:11" x14ac:dyDescent="0.15">
      <c r="C186" s="6"/>
      <c r="D186" s="6"/>
      <c r="E186" s="6"/>
      <c r="J186" s="7"/>
    </row>
    <row r="187" spans="1:11" x14ac:dyDescent="0.15">
      <c r="C187" s="6"/>
      <c r="D187" s="6"/>
      <c r="E187" s="6"/>
      <c r="J187" s="7"/>
    </row>
    <row r="188" spans="1:11" s="5" customFormat="1" x14ac:dyDescent="0.15">
      <c r="A188" s="58"/>
      <c r="B188" s="106"/>
      <c r="C188" s="6"/>
      <c r="D188" s="6"/>
      <c r="E188" s="6"/>
      <c r="I188"/>
      <c r="J188" s="7"/>
      <c r="K188"/>
    </row>
    <row r="189" spans="1:11" s="5" customFormat="1" x14ac:dyDescent="0.15">
      <c r="A189" s="58"/>
      <c r="B189" s="106"/>
      <c r="C189" s="6"/>
      <c r="D189" s="6"/>
      <c r="E189" s="6"/>
      <c r="I189"/>
      <c r="J189" s="7"/>
      <c r="K189"/>
    </row>
    <row r="190" spans="1:11" s="5" customFormat="1" x14ac:dyDescent="0.15">
      <c r="A190" s="58"/>
      <c r="B190" s="106"/>
      <c r="C190" s="6"/>
      <c r="D190" s="6"/>
      <c r="E190" s="6"/>
      <c r="I190"/>
      <c r="J190" s="7"/>
      <c r="K190"/>
    </row>
    <row r="191" spans="1:11" s="5" customFormat="1" x14ac:dyDescent="0.15">
      <c r="A191" s="58"/>
      <c r="B191" s="106"/>
      <c r="C191" s="6"/>
      <c r="D191" s="6"/>
      <c r="E191" s="6"/>
      <c r="I191"/>
      <c r="J191" s="7"/>
      <c r="K191"/>
    </row>
    <row r="192" spans="1:11" s="5" customFormat="1" x14ac:dyDescent="0.15">
      <c r="A192" s="58"/>
      <c r="B192" s="106"/>
      <c r="C192" s="6"/>
      <c r="D192" s="6"/>
      <c r="E192" s="6"/>
      <c r="I192"/>
      <c r="J192" s="7"/>
      <c r="K192"/>
    </row>
    <row r="193" spans="1:11" s="5" customFormat="1" x14ac:dyDescent="0.15">
      <c r="A193" s="58"/>
      <c r="B193" s="106"/>
      <c r="C193" s="6"/>
      <c r="D193" s="6"/>
      <c r="E193" s="6"/>
      <c r="I193"/>
      <c r="J193" s="7"/>
      <c r="K193"/>
    </row>
    <row r="194" spans="1:11" s="5" customFormat="1" x14ac:dyDescent="0.15">
      <c r="A194" s="58"/>
      <c r="B194" s="106"/>
      <c r="C194" s="6"/>
      <c r="D194" s="6"/>
      <c r="E194" s="6"/>
      <c r="I194"/>
      <c r="J194" s="7"/>
      <c r="K194"/>
    </row>
    <row r="195" spans="1:11" s="5" customFormat="1" x14ac:dyDescent="0.15">
      <c r="A195" s="58"/>
      <c r="B195" s="106"/>
      <c r="C195" s="6"/>
      <c r="D195" s="6"/>
      <c r="E195" s="6"/>
      <c r="I195"/>
      <c r="J195" s="7"/>
      <c r="K195"/>
    </row>
    <row r="196" spans="1:11" s="5" customFormat="1" x14ac:dyDescent="0.15">
      <c r="A196" s="58"/>
      <c r="B196" s="106"/>
      <c r="C196" s="6"/>
      <c r="D196" s="6"/>
      <c r="E196" s="6"/>
      <c r="I196"/>
      <c r="J196" s="7"/>
      <c r="K196"/>
    </row>
    <row r="197" spans="1:11" s="5" customFormat="1" x14ac:dyDescent="0.15">
      <c r="A197" s="58"/>
      <c r="B197" s="106"/>
      <c r="C197" s="6"/>
      <c r="D197" s="6"/>
      <c r="E197" s="6"/>
      <c r="I197"/>
      <c r="J197" s="7"/>
      <c r="K197"/>
    </row>
    <row r="198" spans="1:11" s="5" customFormat="1" x14ac:dyDescent="0.15">
      <c r="A198" s="58"/>
      <c r="B198" s="106"/>
      <c r="C198" s="6"/>
      <c r="D198" s="6"/>
      <c r="E198" s="6"/>
      <c r="I198"/>
      <c r="J198" s="7"/>
      <c r="K198"/>
    </row>
    <row r="199" spans="1:11" s="5" customFormat="1" x14ac:dyDescent="0.15">
      <c r="A199" s="58"/>
      <c r="B199" s="106"/>
      <c r="C199" s="6"/>
      <c r="D199" s="6"/>
      <c r="E199" s="6"/>
      <c r="I199"/>
      <c r="J199" s="7"/>
      <c r="K199"/>
    </row>
    <row r="200" spans="1:11" s="5" customFormat="1" x14ac:dyDescent="0.15">
      <c r="A200" s="58"/>
      <c r="B200" s="106"/>
      <c r="C200" s="6"/>
      <c r="D200" s="6"/>
      <c r="E200" s="6"/>
      <c r="I200"/>
      <c r="J200" s="7"/>
      <c r="K200"/>
    </row>
    <row r="201" spans="1:11" s="5" customFormat="1" x14ac:dyDescent="0.15">
      <c r="A201" s="58"/>
      <c r="B201" s="106"/>
      <c r="C201" s="6"/>
      <c r="D201" s="6"/>
      <c r="E201" s="6"/>
      <c r="I201"/>
      <c r="J201" s="7"/>
      <c r="K201"/>
    </row>
    <row r="202" spans="1:11" s="5" customFormat="1" x14ac:dyDescent="0.15">
      <c r="A202" s="58"/>
      <c r="B202" s="106"/>
      <c r="C202" s="6"/>
      <c r="D202" s="6"/>
      <c r="E202" s="6"/>
      <c r="I202"/>
      <c r="J202" s="7"/>
      <c r="K202"/>
    </row>
    <row r="203" spans="1:11" s="5" customFormat="1" x14ac:dyDescent="0.15">
      <c r="A203" s="58"/>
      <c r="B203" s="106"/>
      <c r="C203" s="6"/>
      <c r="D203" s="6"/>
      <c r="E203" s="6"/>
      <c r="I203"/>
      <c r="J203" s="7"/>
      <c r="K203"/>
    </row>
    <row r="204" spans="1:11" s="5" customFormat="1" x14ac:dyDescent="0.15">
      <c r="A204" s="58"/>
      <c r="B204" s="106"/>
      <c r="C204" s="6"/>
      <c r="D204" s="6"/>
      <c r="E204" s="6"/>
      <c r="I204"/>
      <c r="J204" s="7"/>
      <c r="K204"/>
    </row>
    <row r="205" spans="1:11" x14ac:dyDescent="0.15">
      <c r="C205" s="6"/>
      <c r="D205" s="6"/>
      <c r="E205" s="6"/>
      <c r="J205" s="7"/>
    </row>
    <row r="206" spans="1:11" x14ac:dyDescent="0.15">
      <c r="C206" s="6"/>
      <c r="D206" s="6"/>
      <c r="E206" s="6"/>
      <c r="J206" s="7"/>
    </row>
    <row r="207" spans="1:11" x14ac:dyDescent="0.15">
      <c r="C207" s="6"/>
      <c r="D207" s="6"/>
      <c r="E207" s="6"/>
      <c r="J207" s="7"/>
    </row>
    <row r="208" spans="1:11"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row r="904" spans="3:10" x14ac:dyDescent="0.15">
      <c r="C904" s="6"/>
      <c r="D904" s="6"/>
      <c r="E904" s="6"/>
      <c r="J904" s="7"/>
    </row>
    <row r="905" spans="3:10" x14ac:dyDescent="0.15">
      <c r="C905" s="6"/>
      <c r="D905" s="6"/>
      <c r="E905" s="6"/>
      <c r="J905" s="7"/>
    </row>
    <row r="906" spans="3:10" x14ac:dyDescent="0.15">
      <c r="C906" s="6"/>
      <c r="D906" s="6"/>
      <c r="E906" s="6"/>
      <c r="J906" s="7"/>
    </row>
    <row r="907" spans="3:10" x14ac:dyDescent="0.15">
      <c r="C907" s="6"/>
      <c r="D907" s="6"/>
      <c r="E907" s="6"/>
      <c r="J907" s="7"/>
    </row>
    <row r="908" spans="3:10" x14ac:dyDescent="0.15">
      <c r="C908" s="6"/>
      <c r="D908" s="6"/>
      <c r="E908" s="6"/>
      <c r="J908" s="7"/>
    </row>
    <row r="909" spans="3:10" x14ac:dyDescent="0.15">
      <c r="C909" s="6"/>
      <c r="D909" s="6"/>
      <c r="E909" s="6"/>
      <c r="J909" s="7"/>
    </row>
    <row r="910" spans="3:10" x14ac:dyDescent="0.15">
      <c r="C910" s="6"/>
      <c r="D910" s="6"/>
      <c r="E910" s="6"/>
      <c r="J910" s="7"/>
    </row>
    <row r="911" spans="3:10" x14ac:dyDescent="0.15">
      <c r="C911" s="6"/>
      <c r="D911" s="6"/>
      <c r="E911" s="6"/>
      <c r="J911" s="7"/>
    </row>
    <row r="912" spans="3:10" x14ac:dyDescent="0.15">
      <c r="C912" s="6"/>
      <c r="D912" s="6"/>
      <c r="E912" s="6"/>
      <c r="J912" s="7"/>
    </row>
    <row r="913" spans="3:10" x14ac:dyDescent="0.15">
      <c r="C913" s="6"/>
      <c r="D913" s="6"/>
      <c r="E913" s="6"/>
      <c r="J913" s="7"/>
    </row>
    <row r="914" spans="3:10" x14ac:dyDescent="0.15">
      <c r="C914" s="6"/>
      <c r="D914" s="6"/>
      <c r="E914" s="6"/>
      <c r="J914" s="7"/>
    </row>
    <row r="915" spans="3:10" x14ac:dyDescent="0.15">
      <c r="C915" s="6"/>
      <c r="D915" s="6"/>
      <c r="E915" s="6"/>
      <c r="J915" s="7"/>
    </row>
    <row r="916" spans="3:10" x14ac:dyDescent="0.15">
      <c r="C916" s="6"/>
      <c r="D916" s="6"/>
      <c r="E916" s="6"/>
      <c r="J916" s="7"/>
    </row>
    <row r="917" spans="3:10" x14ac:dyDescent="0.15">
      <c r="C917" s="6"/>
      <c r="D917" s="6"/>
      <c r="E917" s="6"/>
      <c r="J917" s="7"/>
    </row>
    <row r="918" spans="3:10" x14ac:dyDescent="0.15">
      <c r="C918" s="6"/>
      <c r="D918" s="6"/>
      <c r="E918" s="6"/>
      <c r="J918" s="7"/>
    </row>
    <row r="919" spans="3:10" x14ac:dyDescent="0.15">
      <c r="C919" s="6"/>
      <c r="D919" s="6"/>
      <c r="E919" s="6"/>
      <c r="J919" s="7"/>
    </row>
    <row r="920" spans="3:10" x14ac:dyDescent="0.15">
      <c r="C920" s="6"/>
      <c r="D920" s="6"/>
      <c r="E920" s="6"/>
      <c r="J920" s="7"/>
    </row>
    <row r="921" spans="3:10" x14ac:dyDescent="0.15">
      <c r="C921" s="6"/>
      <c r="D921" s="6"/>
      <c r="E921" s="6"/>
      <c r="J921" s="7"/>
    </row>
    <row r="922" spans="3:10" x14ac:dyDescent="0.15">
      <c r="C922" s="6"/>
      <c r="D922" s="6"/>
      <c r="E922" s="6"/>
      <c r="J922" s="7"/>
    </row>
    <row r="923" spans="3:10" x14ac:dyDescent="0.15">
      <c r="C923" s="6"/>
      <c r="D923" s="6"/>
      <c r="E923" s="6"/>
      <c r="J923" s="7"/>
    </row>
    <row r="924" spans="3:10" x14ac:dyDescent="0.15">
      <c r="C924" s="6"/>
      <c r="D924" s="6"/>
      <c r="E924" s="6"/>
      <c r="J924" s="7"/>
    </row>
    <row r="925" spans="3:10" x14ac:dyDescent="0.15">
      <c r="C925" s="6"/>
      <c r="D925" s="6"/>
      <c r="E925" s="6"/>
      <c r="J925" s="7"/>
    </row>
    <row r="926" spans="3:10" x14ac:dyDescent="0.15">
      <c r="C926" s="6"/>
      <c r="D926" s="6"/>
      <c r="E926" s="6"/>
      <c r="J926" s="7"/>
    </row>
    <row r="927" spans="3:10" x14ac:dyDescent="0.15">
      <c r="C927" s="6"/>
      <c r="D927" s="6"/>
      <c r="E927" s="6"/>
      <c r="J927" s="7"/>
    </row>
    <row r="928" spans="3:10" x14ac:dyDescent="0.15">
      <c r="C928" s="6"/>
      <c r="D928" s="6"/>
      <c r="E928" s="6"/>
      <c r="J928" s="7"/>
    </row>
    <row r="929" spans="3:10" x14ac:dyDescent="0.15">
      <c r="C929" s="6"/>
      <c r="D929" s="6"/>
      <c r="E929" s="6"/>
      <c r="J929" s="7"/>
    </row>
    <row r="930" spans="3:10" x14ac:dyDescent="0.15">
      <c r="C930" s="6"/>
      <c r="D930" s="6"/>
      <c r="E930" s="6"/>
      <c r="J930" s="7"/>
    </row>
    <row r="931" spans="3:10" x14ac:dyDescent="0.15">
      <c r="C931" s="6"/>
      <c r="D931" s="6"/>
      <c r="E931" s="6"/>
      <c r="J931" s="7"/>
    </row>
    <row r="932" spans="3:10" x14ac:dyDescent="0.15">
      <c r="C932" s="6"/>
      <c r="D932" s="6"/>
      <c r="E932" s="6"/>
      <c r="J932" s="7"/>
    </row>
    <row r="933" spans="3:10" x14ac:dyDescent="0.15">
      <c r="C933" s="6"/>
      <c r="D933" s="6"/>
      <c r="E933" s="6"/>
      <c r="J933" s="7"/>
    </row>
    <row r="934" spans="3:10" x14ac:dyDescent="0.15">
      <c r="C934" s="6"/>
      <c r="D934" s="6"/>
      <c r="E934" s="6"/>
      <c r="J934" s="7"/>
    </row>
    <row r="935" spans="3:10" x14ac:dyDescent="0.15">
      <c r="C935" s="6"/>
      <c r="D935" s="6"/>
      <c r="E935" s="6"/>
      <c r="J935" s="7"/>
    </row>
    <row r="936" spans="3:10" x14ac:dyDescent="0.15">
      <c r="C936" s="6"/>
      <c r="D936" s="6"/>
      <c r="E936" s="6"/>
      <c r="J936" s="7"/>
    </row>
    <row r="937" spans="3:10" x14ac:dyDescent="0.15">
      <c r="C937" s="6"/>
      <c r="D937" s="6"/>
      <c r="E937" s="6"/>
      <c r="J937" s="7"/>
    </row>
    <row r="938" spans="3:10" x14ac:dyDescent="0.15">
      <c r="C938" s="6"/>
      <c r="D938" s="6"/>
      <c r="E938" s="6"/>
      <c r="J938" s="7"/>
    </row>
    <row r="939" spans="3:10" x14ac:dyDescent="0.15">
      <c r="C939" s="6"/>
      <c r="D939" s="6"/>
      <c r="E939" s="6"/>
      <c r="J939" s="7"/>
    </row>
    <row r="940" spans="3:10" x14ac:dyDescent="0.15">
      <c r="C940" s="6"/>
      <c r="D940" s="6"/>
      <c r="E940" s="6"/>
      <c r="J940" s="7"/>
    </row>
    <row r="941" spans="3:10" x14ac:dyDescent="0.15">
      <c r="C941" s="6"/>
      <c r="D941" s="6"/>
      <c r="E941" s="6"/>
      <c r="J941" s="7"/>
    </row>
    <row r="942" spans="3:10" x14ac:dyDescent="0.15">
      <c r="C942" s="6"/>
      <c r="D942" s="6"/>
      <c r="E942" s="6"/>
      <c r="J942" s="7"/>
    </row>
    <row r="943" spans="3:10" x14ac:dyDescent="0.15">
      <c r="C943" s="6"/>
      <c r="D943" s="6"/>
      <c r="E943" s="6"/>
      <c r="J943" s="7"/>
    </row>
    <row r="944" spans="3:10" x14ac:dyDescent="0.15">
      <c r="C944" s="6"/>
      <c r="D944" s="6"/>
      <c r="E944" s="6"/>
      <c r="J944" s="7"/>
    </row>
    <row r="945" spans="3:10" x14ac:dyDescent="0.15">
      <c r="C945" s="6"/>
      <c r="D945" s="6"/>
      <c r="E945" s="6"/>
      <c r="J945" s="7"/>
    </row>
    <row r="946" spans="3:10" x14ac:dyDescent="0.15">
      <c r="C946" s="6"/>
      <c r="D946" s="6"/>
      <c r="E946" s="6"/>
      <c r="J946" s="7"/>
    </row>
    <row r="947" spans="3:10" x14ac:dyDescent="0.15">
      <c r="C947" s="6"/>
      <c r="D947" s="6"/>
      <c r="E947" s="6"/>
      <c r="J947" s="7"/>
    </row>
    <row r="948" spans="3:10" x14ac:dyDescent="0.15">
      <c r="C948" s="6"/>
      <c r="D948" s="6"/>
      <c r="E948" s="6"/>
      <c r="J948" s="7"/>
    </row>
    <row r="949" spans="3:10" x14ac:dyDescent="0.15">
      <c r="C949" s="6"/>
      <c r="D949" s="6"/>
      <c r="E949" s="6"/>
      <c r="J949" s="7"/>
    </row>
    <row r="950" spans="3:10" x14ac:dyDescent="0.15">
      <c r="C950" s="6"/>
      <c r="D950" s="6"/>
      <c r="E950" s="6"/>
      <c r="J950" s="7"/>
    </row>
    <row r="951" spans="3:10" x14ac:dyDescent="0.15">
      <c r="C951" s="6"/>
      <c r="D951" s="6"/>
      <c r="E951" s="6"/>
      <c r="J951" s="7"/>
    </row>
    <row r="952" spans="3:10" x14ac:dyDescent="0.15">
      <c r="C952" s="6"/>
      <c r="D952" s="6"/>
      <c r="E952" s="6"/>
      <c r="J952" s="7"/>
    </row>
    <row r="953" spans="3:10" x14ac:dyDescent="0.15">
      <c r="C953" s="6"/>
      <c r="D953" s="6"/>
      <c r="E953" s="6"/>
      <c r="J953" s="7"/>
    </row>
    <row r="954" spans="3:10" x14ac:dyDescent="0.15">
      <c r="C954" s="6"/>
      <c r="D954" s="6"/>
      <c r="E954" s="6"/>
      <c r="J954" s="7"/>
    </row>
    <row r="955" spans="3:10" x14ac:dyDescent="0.15">
      <c r="C955" s="6"/>
      <c r="D955" s="6"/>
      <c r="E955" s="6"/>
      <c r="J955" s="7"/>
    </row>
    <row r="956" spans="3:10" x14ac:dyDescent="0.15">
      <c r="C956" s="6"/>
      <c r="D956" s="6"/>
      <c r="E956" s="6"/>
      <c r="J956" s="7"/>
    </row>
    <row r="957" spans="3:10" x14ac:dyDescent="0.15">
      <c r="C957" s="6"/>
      <c r="D957" s="6"/>
      <c r="E957" s="6"/>
      <c r="J957" s="7"/>
    </row>
    <row r="958" spans="3:10" x14ac:dyDescent="0.15">
      <c r="C958" s="6"/>
      <c r="D958" s="6"/>
      <c r="E958" s="6"/>
      <c r="J958" s="7"/>
    </row>
    <row r="959" spans="3:10" x14ac:dyDescent="0.15">
      <c r="C959" s="6"/>
      <c r="D959" s="6"/>
      <c r="E959" s="6"/>
      <c r="J959" s="7"/>
    </row>
    <row r="960" spans="3:10" x14ac:dyDescent="0.15">
      <c r="C960" s="6"/>
      <c r="D960" s="6"/>
      <c r="E960" s="6"/>
      <c r="J960" s="7"/>
    </row>
    <row r="961" spans="3:10" x14ac:dyDescent="0.15">
      <c r="C961" s="6"/>
      <c r="D961" s="6"/>
      <c r="E961" s="6"/>
      <c r="J961" s="7"/>
    </row>
    <row r="962" spans="3:10" x14ac:dyDescent="0.15">
      <c r="C962" s="6"/>
      <c r="D962" s="6"/>
      <c r="E962" s="6"/>
      <c r="J962" s="7"/>
    </row>
    <row r="963" spans="3:10" x14ac:dyDescent="0.15">
      <c r="C963" s="6"/>
      <c r="D963" s="6"/>
      <c r="E963" s="6"/>
      <c r="J963" s="7"/>
    </row>
    <row r="964" spans="3:10" x14ac:dyDescent="0.15">
      <c r="C964" s="6"/>
      <c r="D964" s="6"/>
      <c r="E964" s="6"/>
      <c r="J964" s="7"/>
    </row>
    <row r="965" spans="3:10" x14ac:dyDescent="0.15">
      <c r="C965" s="6"/>
      <c r="D965" s="6"/>
      <c r="E965" s="6"/>
      <c r="J965" s="7"/>
    </row>
    <row r="966" spans="3:10" x14ac:dyDescent="0.15">
      <c r="C966" s="6"/>
      <c r="D966" s="6"/>
      <c r="E966" s="6"/>
      <c r="J966" s="7"/>
    </row>
    <row r="967" spans="3:10" x14ac:dyDescent="0.15">
      <c r="C967" s="6"/>
      <c r="D967" s="6"/>
      <c r="E967" s="6"/>
      <c r="J967" s="7"/>
    </row>
    <row r="968" spans="3:10" x14ac:dyDescent="0.15">
      <c r="C968" s="6"/>
      <c r="D968" s="6"/>
      <c r="E968" s="6"/>
      <c r="J968" s="7"/>
    </row>
    <row r="969" spans="3:10" x14ac:dyDescent="0.15">
      <c r="C969" s="6"/>
      <c r="D969" s="6"/>
      <c r="E969" s="6"/>
      <c r="J969" s="7"/>
    </row>
    <row r="970" spans="3:10" x14ac:dyDescent="0.15">
      <c r="C970" s="6"/>
      <c r="D970" s="6"/>
      <c r="E970" s="6"/>
      <c r="J970" s="7"/>
    </row>
    <row r="971" spans="3:10" x14ac:dyDescent="0.15">
      <c r="C971" s="6"/>
      <c r="D971" s="6"/>
      <c r="E971" s="6"/>
      <c r="J971" s="7"/>
    </row>
    <row r="972" spans="3:10" x14ac:dyDescent="0.15">
      <c r="C972" s="6"/>
      <c r="D972" s="6"/>
      <c r="E972" s="6"/>
      <c r="J972" s="7"/>
    </row>
    <row r="973" spans="3:10" x14ac:dyDescent="0.15">
      <c r="C973" s="6"/>
      <c r="D973" s="6"/>
      <c r="E973" s="6"/>
      <c r="J973" s="7"/>
    </row>
    <row r="974" spans="3:10" x14ac:dyDescent="0.15">
      <c r="C974" s="6"/>
      <c r="D974" s="6"/>
      <c r="E974" s="6"/>
      <c r="J974" s="7"/>
    </row>
    <row r="975" spans="3:10" x14ac:dyDescent="0.15">
      <c r="C975" s="6"/>
      <c r="D975" s="6"/>
      <c r="E975" s="6"/>
      <c r="J975" s="7"/>
    </row>
    <row r="976" spans="3:10" x14ac:dyDescent="0.15">
      <c r="C976" s="6"/>
      <c r="D976" s="6"/>
      <c r="E976" s="6"/>
      <c r="J976" s="7"/>
    </row>
    <row r="977" spans="3:10" x14ac:dyDescent="0.15">
      <c r="C977" s="6"/>
      <c r="D977" s="6"/>
      <c r="E977" s="6"/>
      <c r="J977" s="7"/>
    </row>
    <row r="978" spans="3:10" x14ac:dyDescent="0.15">
      <c r="C978" s="6"/>
      <c r="D978" s="6"/>
      <c r="E978" s="6"/>
      <c r="J978" s="7"/>
    </row>
    <row r="979" spans="3:10" x14ac:dyDescent="0.15">
      <c r="C979" s="6"/>
      <c r="D979" s="6"/>
      <c r="E979" s="6"/>
      <c r="J979" s="7"/>
    </row>
    <row r="980" spans="3:10" x14ac:dyDescent="0.15">
      <c r="C980" s="6"/>
      <c r="D980" s="6"/>
      <c r="E980" s="6"/>
      <c r="J980" s="7"/>
    </row>
    <row r="981" spans="3:10" x14ac:dyDescent="0.15">
      <c r="C981" s="6"/>
      <c r="D981" s="6"/>
      <c r="E981" s="6"/>
      <c r="J981" s="7"/>
    </row>
    <row r="982" spans="3:10" x14ac:dyDescent="0.15">
      <c r="C982" s="6"/>
      <c r="D982" s="6"/>
      <c r="E982" s="6"/>
      <c r="J982" s="7"/>
    </row>
    <row r="983" spans="3:10" x14ac:dyDescent="0.15">
      <c r="C983" s="6"/>
      <c r="D983" s="6"/>
      <c r="E983" s="6"/>
      <c r="J983" s="7"/>
    </row>
    <row r="984" spans="3:10" x14ac:dyDescent="0.15">
      <c r="C984" s="6"/>
      <c r="D984" s="6"/>
      <c r="E984" s="6"/>
      <c r="J984" s="7"/>
    </row>
    <row r="985" spans="3:10" x14ac:dyDescent="0.15">
      <c r="C985" s="6"/>
      <c r="D985" s="6"/>
      <c r="E985" s="6"/>
      <c r="J985" s="7"/>
    </row>
    <row r="986" spans="3:10" x14ac:dyDescent="0.15">
      <c r="C986" s="6"/>
      <c r="D986" s="6"/>
      <c r="E986" s="6"/>
      <c r="J986" s="7"/>
    </row>
    <row r="987" spans="3:10" x14ac:dyDescent="0.15">
      <c r="C987" s="6"/>
      <c r="D987" s="6"/>
      <c r="E987" s="6"/>
      <c r="J987" s="7"/>
    </row>
    <row r="988" spans="3:10" x14ac:dyDescent="0.15">
      <c r="C988" s="6"/>
      <c r="D988" s="6"/>
      <c r="E988" s="6"/>
      <c r="J988" s="7"/>
    </row>
    <row r="989" spans="3:10" x14ac:dyDescent="0.15">
      <c r="C989" s="6"/>
      <c r="D989" s="6"/>
      <c r="E989" s="6"/>
      <c r="J989" s="7"/>
    </row>
    <row r="990" spans="3:10" x14ac:dyDescent="0.15">
      <c r="C990" s="6"/>
      <c r="D990" s="6"/>
      <c r="E990" s="6"/>
      <c r="J990" s="7"/>
    </row>
    <row r="991" spans="3:10" x14ac:dyDescent="0.15">
      <c r="C991" s="6"/>
      <c r="D991" s="6"/>
      <c r="E991" s="6"/>
      <c r="J991" s="7"/>
    </row>
  </sheetData>
  <autoFilter ref="A3:L174" xr:uid="{00000000-0009-0000-0000-000004000000}"/>
  <mergeCells count="2">
    <mergeCell ref="A2:L2"/>
    <mergeCell ref="A174:L174"/>
  </mergeCells>
  <phoneticPr fontId="32" type="noConversion"/>
  <printOptions horizontalCentered="1"/>
  <pageMargins left="0" right="0" top="0.19685039370078741" bottom="0.78740157480314965" header="0.51181102362204722" footer="0"/>
  <pageSetup paperSize="9" firstPageNumber="0" orientation="portrait" horizontalDpi="300" verticalDpi="300" r:id="rId1"/>
  <headerFooter>
    <oddFooter>&amp;C第 &amp;P 页，共 &amp;N 页</oddFooter>
  </headerFooter>
  <rowBreaks count="1" manualBreakCount="1">
    <brk id="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C34" sqref="C34"/>
    </sheetView>
  </sheetViews>
  <sheetFormatPr defaultRowHeight="13.5" x14ac:dyDescent="0.15"/>
  <cols>
    <col min="3" max="3" width="11.625" customWidth="1"/>
  </cols>
  <sheetData/>
  <phoneticPr fontId="3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47"/>
  <sheetViews>
    <sheetView zoomScaleNormal="100" workbookViewId="0">
      <pane ySplit="3" topLeftCell="A4" activePane="bottomLeft" state="frozen"/>
      <selection pane="bottomLeft" activeCell="D5" sqref="D5"/>
    </sheetView>
  </sheetViews>
  <sheetFormatPr defaultColWidth="9" defaultRowHeight="16.5" x14ac:dyDescent="0.1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customWidth="1"/>
    <col min="16" max="16" width="15.25" style="138" customWidth="1"/>
    <col min="17" max="17" width="8.75" style="138" customWidth="1"/>
    <col min="18" max="18" width="17.625" style="138" customWidth="1"/>
    <col min="19" max="1025" width="8.75" style="138" customWidth="1"/>
    <col min="1026" max="16384" width="9" style="138"/>
  </cols>
  <sheetData>
    <row r="1" spans="1:18" x14ac:dyDescent="0.15">
      <c r="A1" s="136" t="s">
        <v>299</v>
      </c>
      <c r="C1" s="137"/>
      <c r="D1" s="137"/>
      <c r="E1" s="137"/>
      <c r="J1" s="139"/>
    </row>
    <row r="2" spans="1:18" ht="66.75" customHeight="1" thickBot="1" x14ac:dyDescent="0.2">
      <c r="A2" s="240" t="s">
        <v>427</v>
      </c>
      <c r="B2" s="241"/>
      <c r="C2" s="241"/>
      <c r="D2" s="241"/>
      <c r="E2" s="241"/>
      <c r="F2" s="241"/>
      <c r="G2" s="241"/>
      <c r="H2" s="241"/>
      <c r="I2" s="241"/>
      <c r="J2" s="241"/>
      <c r="K2" s="241"/>
      <c r="L2" s="241"/>
    </row>
    <row r="3" spans="1:18" ht="40.5" customHeight="1" x14ac:dyDescent="0.15">
      <c r="A3" s="141" t="s">
        <v>1</v>
      </c>
      <c r="B3" s="107" t="s">
        <v>2</v>
      </c>
      <c r="C3" s="107" t="s">
        <v>3</v>
      </c>
      <c r="D3" s="107" t="s">
        <v>400</v>
      </c>
      <c r="E3" s="107" t="s">
        <v>5</v>
      </c>
      <c r="F3" s="142"/>
      <c r="G3" s="142"/>
      <c r="H3" s="142"/>
      <c r="I3" s="143"/>
      <c r="J3" s="107" t="s">
        <v>6</v>
      </c>
      <c r="K3" s="107" t="s">
        <v>7</v>
      </c>
      <c r="L3" s="144" t="s">
        <v>8</v>
      </c>
      <c r="N3" s="140"/>
      <c r="O3" s="140"/>
    </row>
    <row r="4" spans="1:18" ht="30" customHeight="1" x14ac:dyDescent="0.15">
      <c r="A4" s="145" t="s">
        <v>283</v>
      </c>
      <c r="B4" s="99" t="s">
        <v>287</v>
      </c>
      <c r="C4" s="146">
        <f>C5+'冠名基金收支明细 (2022)'!C4</f>
        <v>30702581.93</v>
      </c>
      <c r="D4" s="146">
        <f>D5+'冠名基金收支明细 (2022)'!D4</f>
        <v>26217909.420000002</v>
      </c>
      <c r="E4" s="146">
        <f>SUM(E6,E9,E12,E15,E18,E21,E24,E27,E30,E31,E34,E37,E40,E43,E46,E49,E52,E55,E58,E60,E63,E66,E69,E72,E75,E78,E81,E84,E87,E90,E93,E96,E99,E102,E105,E108,E111,E113,E115,E117,E119,E141,E144,E147,E150,E153,E156,E176,E179,E182,E185,E195,E198,E201,E204,E207,E210,E213,E218,E221,E216,E224,E226,E228)</f>
        <v>4484672.51</v>
      </c>
      <c r="F4" s="147"/>
      <c r="G4" s="147"/>
      <c r="H4" s="147"/>
      <c r="I4" s="148"/>
      <c r="J4" s="97" t="s">
        <v>9</v>
      </c>
      <c r="K4" s="97" t="s">
        <v>9</v>
      </c>
      <c r="L4" s="149" t="s">
        <v>338</v>
      </c>
      <c r="N4" s="150">
        <f>C5+'冠名基金收支明细 (2022)'!C4</f>
        <v>30702581.93</v>
      </c>
      <c r="O4" s="150">
        <f>D5+'冠名基金收支明细 (2022)'!D4</f>
        <v>26217909.420000002</v>
      </c>
      <c r="P4" s="150">
        <f>E5+'冠名基金收支明细 (2022)'!E4</f>
        <v>4484672.5100000007</v>
      </c>
      <c r="R4" s="151"/>
    </row>
    <row r="5" spans="1:18" ht="30" customHeight="1" x14ac:dyDescent="0.15">
      <c r="A5" s="145" t="s">
        <v>283</v>
      </c>
      <c r="B5" s="108" t="s">
        <v>347</v>
      </c>
      <c r="C5" s="146">
        <f>SUM(C6,C9,C12,C15,C18,C21,C24,C27,C30,C31,C34,C37,C40,C43,C46,C49,C52,C55,C60,C63,C66,C69,C72,C75,C78,C81,C84,C86,C119,C141,C144,C147,C150,C153,C156,C176,C179,C182,C185,C195,C198,C201,C204,C207,C210,C213,C218,C221,C90,C93,C96,C99,C102,C105,C108,C58,C111,C113,C115,C224,C226,C117,C216,C228)</f>
        <v>8163633.9000000004</v>
      </c>
      <c r="D5" s="146">
        <f>SUM(D6,D9,D12,D15,D18,D21,D24,D27,D30,D31,D34,D37,D40,D43,D46,D49,D52,D55,D60,D63,D66,D69,D72,D75,D78,D81,D84,D119,D141,D144,D147,D150,D153,D156,D176,D179,D182,D185,D195,D198,D201,D204,D207,D210,D213,D218,D221,D90,D93,D96,D99,D102,D105,D108,D58,D87,D111,D113,D115,D117,D224,D226,D216,D228)</f>
        <v>7901278</v>
      </c>
      <c r="E5" s="146">
        <f>SUM(E8,E11,E14,E17,E20,E23,E26,E29,E33,E36,E39,E42,E45,E48,E51,E54,E57,E62,E65,E68,E71,E74,E77,E80,E83,E86,E122,E125,E128,E131,E134,E140,E143,E146,E149,E152,E155,E159,E162,E165,E168,E171,E178,E181,E184,E188,E191,E194,E197,E200,E203,E206,E209,E212,E215,E220,E223,E92,E95,E98,E101,E104,E107,E110,E59,E112,E114,E116,E118,E137,E173,E175,E225,E227,E89,E217,E229)</f>
        <v>262355.90000000002</v>
      </c>
      <c r="F5" s="147"/>
      <c r="G5" s="147"/>
      <c r="H5" s="147"/>
      <c r="I5" s="148"/>
      <c r="J5" s="97" t="s">
        <v>9</v>
      </c>
      <c r="K5" s="97" t="s">
        <v>9</v>
      </c>
      <c r="L5" s="152" t="s">
        <v>339</v>
      </c>
      <c r="N5" s="153">
        <f>C5-D5</f>
        <v>262355.90000000037</v>
      </c>
    </row>
    <row r="6" spans="1:18" s="158" customFormat="1" ht="30" customHeight="1" x14ac:dyDescent="0.15">
      <c r="A6" s="154" t="s">
        <v>13</v>
      </c>
      <c r="B6" s="104" t="s">
        <v>14</v>
      </c>
      <c r="C6" s="96">
        <f>C8</f>
        <v>120000</v>
      </c>
      <c r="D6" s="96">
        <f>D8</f>
        <v>140000</v>
      </c>
      <c r="E6" s="96">
        <f>E7+E8</f>
        <v>401688</v>
      </c>
      <c r="F6" s="155"/>
      <c r="G6" s="155"/>
      <c r="H6" s="155"/>
      <c r="I6" s="155"/>
      <c r="J6" s="113" t="s">
        <v>15</v>
      </c>
      <c r="K6" s="156" t="s">
        <v>16</v>
      </c>
      <c r="L6" s="157" t="s">
        <v>17</v>
      </c>
      <c r="N6" s="159"/>
      <c r="O6" s="159"/>
      <c r="R6" s="159"/>
    </row>
    <row r="7" spans="1:18" s="158" customFormat="1" ht="30" customHeight="1" x14ac:dyDescent="0.15">
      <c r="A7" s="154"/>
      <c r="B7" s="109" t="s">
        <v>348</v>
      </c>
      <c r="C7" s="97" t="s">
        <v>9</v>
      </c>
      <c r="D7" s="97" t="s">
        <v>9</v>
      </c>
      <c r="E7" s="98">
        <f>'冠名基金收支明细 (2022)'!E6</f>
        <v>421688</v>
      </c>
      <c r="F7" s="155"/>
      <c r="G7" s="155"/>
      <c r="H7" s="155"/>
      <c r="I7" s="155"/>
      <c r="J7" s="113" t="s">
        <v>15</v>
      </c>
      <c r="K7" s="156" t="s">
        <v>16</v>
      </c>
      <c r="L7" s="157" t="s">
        <v>17</v>
      </c>
      <c r="N7" s="159"/>
      <c r="O7" s="159"/>
      <c r="R7" s="159"/>
    </row>
    <row r="8" spans="1:18" s="158" customFormat="1" ht="30" customHeight="1" x14ac:dyDescent="0.15">
      <c r="A8" s="154"/>
      <c r="B8" s="109" t="s">
        <v>347</v>
      </c>
      <c r="C8" s="98">
        <v>120000</v>
      </c>
      <c r="D8" s="98">
        <v>140000</v>
      </c>
      <c r="E8" s="98">
        <f>C8-D8</f>
        <v>-20000</v>
      </c>
      <c r="F8" s="98"/>
      <c r="G8" s="98"/>
      <c r="H8" s="98"/>
      <c r="I8" s="98"/>
      <c r="J8" s="113" t="s">
        <v>15</v>
      </c>
      <c r="K8" s="156" t="s">
        <v>16</v>
      </c>
      <c r="L8" s="157" t="s">
        <v>17</v>
      </c>
      <c r="N8" s="159"/>
      <c r="R8" s="159"/>
    </row>
    <row r="9" spans="1:18" s="158" customFormat="1" ht="30" hidden="1" customHeight="1" x14ac:dyDescent="0.15">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x14ac:dyDescent="0.15">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x14ac:dyDescent="0.15">
      <c r="A11" s="154"/>
      <c r="B11" s="109" t="s">
        <v>347</v>
      </c>
      <c r="C11" s="98">
        <v>0</v>
      </c>
      <c r="D11" s="98">
        <v>0</v>
      </c>
      <c r="E11" s="98">
        <v>0</v>
      </c>
      <c r="F11" s="96"/>
      <c r="G11" s="160"/>
      <c r="H11" s="109"/>
      <c r="I11" s="161"/>
      <c r="J11" s="113" t="s">
        <v>23</v>
      </c>
      <c r="K11" s="156" t="s">
        <v>24</v>
      </c>
      <c r="L11" s="157" t="s">
        <v>25</v>
      </c>
    </row>
    <row r="12" spans="1:18" s="158" customFormat="1" ht="30" customHeight="1" x14ac:dyDescent="0.15">
      <c r="A12" s="154" t="s">
        <v>26</v>
      </c>
      <c r="B12" s="104" t="s">
        <v>27</v>
      </c>
      <c r="C12" s="96">
        <v>0</v>
      </c>
      <c r="D12" s="96">
        <v>0</v>
      </c>
      <c r="E12" s="96">
        <f>E13+E14</f>
        <v>20000</v>
      </c>
      <c r="F12" s="96"/>
      <c r="G12" s="160"/>
      <c r="H12" s="109"/>
      <c r="I12" s="161"/>
      <c r="J12" s="113" t="s">
        <v>28</v>
      </c>
      <c r="K12" s="162" t="s">
        <v>29</v>
      </c>
      <c r="L12" s="157" t="s">
        <v>30</v>
      </c>
    </row>
    <row r="13" spans="1:18" s="158" customFormat="1" ht="30" customHeight="1" x14ac:dyDescent="0.15">
      <c r="A13" s="154"/>
      <c r="B13" s="109" t="s">
        <v>348</v>
      </c>
      <c r="C13" s="97" t="s">
        <v>9</v>
      </c>
      <c r="D13" s="97" t="s">
        <v>9</v>
      </c>
      <c r="E13" s="98">
        <f>'冠名基金收支明细 (2022)'!E12</f>
        <v>20000</v>
      </c>
      <c r="F13" s="96"/>
      <c r="G13" s="160"/>
      <c r="H13" s="109"/>
      <c r="I13" s="161"/>
      <c r="J13" s="113" t="s">
        <v>28</v>
      </c>
      <c r="K13" s="162" t="s">
        <v>29</v>
      </c>
      <c r="L13" s="157" t="s">
        <v>30</v>
      </c>
    </row>
    <row r="14" spans="1:18" s="158" customFormat="1" ht="30" hidden="1" customHeight="1" x14ac:dyDescent="0.15">
      <c r="A14" s="154"/>
      <c r="B14" s="109" t="s">
        <v>347</v>
      </c>
      <c r="C14" s="98">
        <v>0</v>
      </c>
      <c r="D14" s="98">
        <v>0</v>
      </c>
      <c r="E14" s="98">
        <v>0</v>
      </c>
      <c r="F14" s="96"/>
      <c r="G14" s="160"/>
      <c r="H14" s="109"/>
      <c r="I14" s="161"/>
      <c r="J14" s="113" t="s">
        <v>28</v>
      </c>
      <c r="K14" s="162" t="s">
        <v>29</v>
      </c>
      <c r="L14" s="157" t="s">
        <v>30</v>
      </c>
    </row>
    <row r="15" spans="1:18" s="158" customFormat="1" ht="30" customHeight="1" x14ac:dyDescent="0.15">
      <c r="A15" s="154" t="s">
        <v>31</v>
      </c>
      <c r="B15" s="104" t="s">
        <v>32</v>
      </c>
      <c r="C15" s="96">
        <v>0</v>
      </c>
      <c r="D15" s="96">
        <v>0</v>
      </c>
      <c r="E15" s="96">
        <f>E16+E17</f>
        <v>1520</v>
      </c>
      <c r="F15" s="96"/>
      <c r="G15" s="160"/>
      <c r="H15" s="109"/>
      <c r="I15" s="161"/>
      <c r="J15" s="113" t="s">
        <v>33</v>
      </c>
      <c r="K15" s="156" t="s">
        <v>34</v>
      </c>
      <c r="L15" s="157" t="s">
        <v>35</v>
      </c>
    </row>
    <row r="16" spans="1:18" s="158" customFormat="1" ht="30" customHeight="1" x14ac:dyDescent="0.15">
      <c r="A16" s="154"/>
      <c r="B16" s="109" t="s">
        <v>348</v>
      </c>
      <c r="C16" s="97" t="s">
        <v>9</v>
      </c>
      <c r="D16" s="97" t="s">
        <v>9</v>
      </c>
      <c r="E16" s="98">
        <f>'冠名基金收支明细 (2022)'!E15</f>
        <v>1520</v>
      </c>
      <c r="F16" s="96"/>
      <c r="G16" s="160"/>
      <c r="H16" s="109"/>
      <c r="I16" s="161"/>
      <c r="J16" s="113" t="s">
        <v>33</v>
      </c>
      <c r="K16" s="156" t="s">
        <v>34</v>
      </c>
      <c r="L16" s="157" t="s">
        <v>35</v>
      </c>
    </row>
    <row r="17" spans="1:12" s="158" customFormat="1" ht="30" hidden="1" customHeight="1" x14ac:dyDescent="0.15">
      <c r="A17" s="154"/>
      <c r="B17" s="109" t="s">
        <v>347</v>
      </c>
      <c r="C17" s="98">
        <v>0</v>
      </c>
      <c r="D17" s="98">
        <v>0</v>
      </c>
      <c r="E17" s="98">
        <v>0</v>
      </c>
      <c r="F17" s="96"/>
      <c r="G17" s="160"/>
      <c r="H17" s="109"/>
      <c r="I17" s="161"/>
      <c r="J17" s="113" t="s">
        <v>33</v>
      </c>
      <c r="K17" s="156" t="s">
        <v>34</v>
      </c>
      <c r="L17" s="157" t="s">
        <v>35</v>
      </c>
    </row>
    <row r="18" spans="1:12" s="158" customFormat="1" ht="30" customHeight="1" x14ac:dyDescent="0.15">
      <c r="A18" s="154" t="s">
        <v>36</v>
      </c>
      <c r="B18" s="104" t="s">
        <v>37</v>
      </c>
      <c r="C18" s="96">
        <f>C20</f>
        <v>0</v>
      </c>
      <c r="D18" s="96">
        <f>D20</f>
        <v>0</v>
      </c>
      <c r="E18" s="96">
        <f>E19+E20</f>
        <v>18350</v>
      </c>
      <c r="F18" s="96"/>
      <c r="G18" s="160"/>
      <c r="H18" s="109"/>
      <c r="I18" s="161"/>
      <c r="J18" s="113" t="s">
        <v>38</v>
      </c>
      <c r="K18" s="156" t="s">
        <v>39</v>
      </c>
      <c r="L18" s="157" t="s">
        <v>40</v>
      </c>
    </row>
    <row r="19" spans="1:12" s="158" customFormat="1" ht="30" customHeight="1" x14ac:dyDescent="0.15">
      <c r="A19" s="163"/>
      <c r="B19" s="109" t="s">
        <v>348</v>
      </c>
      <c r="C19" s="97" t="s">
        <v>9</v>
      </c>
      <c r="D19" s="97" t="s">
        <v>9</v>
      </c>
      <c r="E19" s="98">
        <f>'冠名基金收支明细 (2022)'!E18</f>
        <v>18350</v>
      </c>
      <c r="F19" s="96"/>
      <c r="G19" s="160"/>
      <c r="H19" s="109"/>
      <c r="I19" s="161"/>
      <c r="J19" s="164" t="s">
        <v>38</v>
      </c>
      <c r="K19" s="156" t="s">
        <v>39</v>
      </c>
      <c r="L19" s="157" t="s">
        <v>40</v>
      </c>
    </row>
    <row r="20" spans="1:12" s="158" customFormat="1" ht="30" hidden="1" customHeight="1" x14ac:dyDescent="0.15">
      <c r="A20" s="163"/>
      <c r="B20" s="109" t="s">
        <v>347</v>
      </c>
      <c r="C20" s="98">
        <v>0</v>
      </c>
      <c r="D20" s="98">
        <v>0</v>
      </c>
      <c r="E20" s="98">
        <v>0</v>
      </c>
      <c r="F20" s="96"/>
      <c r="G20" s="160"/>
      <c r="H20" s="109"/>
      <c r="I20" s="161"/>
      <c r="J20" s="164" t="s">
        <v>38</v>
      </c>
      <c r="K20" s="156" t="s">
        <v>39</v>
      </c>
      <c r="L20" s="157" t="s">
        <v>40</v>
      </c>
    </row>
    <row r="21" spans="1:12" s="158" customFormat="1" ht="30" customHeight="1" x14ac:dyDescent="0.15">
      <c r="A21" s="154" t="s">
        <v>41</v>
      </c>
      <c r="B21" s="104" t="s">
        <v>42</v>
      </c>
      <c r="C21" s="96">
        <f>C23</f>
        <v>0</v>
      </c>
      <c r="D21" s="96">
        <f>D23</f>
        <v>0</v>
      </c>
      <c r="E21" s="96">
        <f>E22+E23</f>
        <v>5513.7599999999948</v>
      </c>
      <c r="F21" s="96"/>
      <c r="G21" s="160"/>
      <c r="H21" s="109"/>
      <c r="I21" s="161"/>
      <c r="J21" s="113" t="s">
        <v>33</v>
      </c>
      <c r="K21" s="156" t="s">
        <v>43</v>
      </c>
      <c r="L21" s="157" t="s">
        <v>44</v>
      </c>
    </row>
    <row r="22" spans="1:12" s="158" customFormat="1" ht="30" customHeight="1" x14ac:dyDescent="0.15">
      <c r="A22" s="163"/>
      <c r="B22" s="109" t="s">
        <v>348</v>
      </c>
      <c r="C22" s="97" t="s">
        <v>9</v>
      </c>
      <c r="D22" s="97" t="s">
        <v>9</v>
      </c>
      <c r="E22" s="98">
        <f>'冠名基金收支明细 (2022)'!E21</f>
        <v>5513.7599999999948</v>
      </c>
      <c r="F22" s="96"/>
      <c r="G22" s="160"/>
      <c r="H22" s="109"/>
      <c r="I22" s="161"/>
      <c r="J22" s="164" t="s">
        <v>33</v>
      </c>
      <c r="K22" s="156" t="s">
        <v>43</v>
      </c>
      <c r="L22" s="157" t="s">
        <v>44</v>
      </c>
    </row>
    <row r="23" spans="1:12" s="158" customFormat="1" ht="30" hidden="1" customHeight="1" x14ac:dyDescent="0.15">
      <c r="A23" s="163"/>
      <c r="B23" s="109" t="s">
        <v>347</v>
      </c>
      <c r="C23" s="98">
        <v>0</v>
      </c>
      <c r="D23" s="98">
        <v>0</v>
      </c>
      <c r="E23" s="98">
        <f>C23-D23</f>
        <v>0</v>
      </c>
      <c r="F23" s="96"/>
      <c r="G23" s="160"/>
      <c r="H23" s="109"/>
      <c r="I23" s="161"/>
      <c r="J23" s="164" t="s">
        <v>33</v>
      </c>
      <c r="K23" s="156" t="s">
        <v>43</v>
      </c>
      <c r="L23" s="157" t="s">
        <v>44</v>
      </c>
    </row>
    <row r="24" spans="1:12" s="158" customFormat="1" ht="30" customHeight="1" x14ac:dyDescent="0.15">
      <c r="A24" s="154" t="s">
        <v>46</v>
      </c>
      <c r="B24" s="104" t="s">
        <v>47</v>
      </c>
      <c r="C24" s="96">
        <f>C26</f>
        <v>0</v>
      </c>
      <c r="D24" s="96">
        <f>D26</f>
        <v>0</v>
      </c>
      <c r="E24" s="96">
        <f>E25+E26</f>
        <v>30000</v>
      </c>
      <c r="F24" s="96"/>
      <c r="G24" s="160"/>
      <c r="H24" s="109"/>
      <c r="I24" s="161"/>
      <c r="J24" s="113" t="s">
        <v>33</v>
      </c>
      <c r="K24" s="156" t="s">
        <v>48</v>
      </c>
      <c r="L24" s="157" t="s">
        <v>49</v>
      </c>
    </row>
    <row r="25" spans="1:12" s="158" customFormat="1" ht="30" customHeight="1" x14ac:dyDescent="0.15">
      <c r="A25" s="163"/>
      <c r="B25" s="109" t="s">
        <v>348</v>
      </c>
      <c r="C25" s="97" t="s">
        <v>9</v>
      </c>
      <c r="D25" s="97" t="s">
        <v>9</v>
      </c>
      <c r="E25" s="98">
        <f>'冠名基金收支明细 (2022)'!E24</f>
        <v>30000</v>
      </c>
      <c r="F25" s="96"/>
      <c r="G25" s="160"/>
      <c r="H25" s="109"/>
      <c r="I25" s="161"/>
      <c r="J25" s="164" t="s">
        <v>33</v>
      </c>
      <c r="K25" s="156" t="s">
        <v>48</v>
      </c>
      <c r="L25" s="157" t="s">
        <v>49</v>
      </c>
    </row>
    <row r="26" spans="1:12" s="158" customFormat="1" ht="30" hidden="1" customHeight="1" x14ac:dyDescent="0.15">
      <c r="A26" s="163"/>
      <c r="B26" s="109" t="s">
        <v>347</v>
      </c>
      <c r="C26" s="98">
        <v>0</v>
      </c>
      <c r="D26" s="98">
        <v>0</v>
      </c>
      <c r="E26" s="98">
        <v>0</v>
      </c>
      <c r="F26" s="96"/>
      <c r="G26" s="160"/>
      <c r="H26" s="109"/>
      <c r="I26" s="161"/>
      <c r="J26" s="164" t="s">
        <v>33</v>
      </c>
      <c r="K26" s="156" t="s">
        <v>48</v>
      </c>
      <c r="L26" s="157" t="s">
        <v>49</v>
      </c>
    </row>
    <row r="27" spans="1:12" s="158" customFormat="1" ht="30" customHeight="1" x14ac:dyDescent="0.15">
      <c r="A27" s="154" t="s">
        <v>50</v>
      </c>
      <c r="B27" s="104" t="s">
        <v>51</v>
      </c>
      <c r="C27" s="96">
        <f>C29</f>
        <v>0</v>
      </c>
      <c r="D27" s="96">
        <f>D29</f>
        <v>40000</v>
      </c>
      <c r="E27" s="96">
        <f>E28+E29</f>
        <v>10000</v>
      </c>
      <c r="F27" s="96"/>
      <c r="G27" s="160"/>
      <c r="H27" s="109"/>
      <c r="I27" s="161"/>
      <c r="J27" s="113" t="s">
        <v>33</v>
      </c>
      <c r="K27" s="156" t="s">
        <v>52</v>
      </c>
      <c r="L27" s="157" t="s">
        <v>53</v>
      </c>
    </row>
    <row r="28" spans="1:12" s="158" customFormat="1" ht="30" customHeight="1" x14ac:dyDescent="0.15">
      <c r="A28" s="163"/>
      <c r="B28" s="109" t="s">
        <v>348</v>
      </c>
      <c r="C28" s="97" t="s">
        <v>9</v>
      </c>
      <c r="D28" s="97" t="s">
        <v>9</v>
      </c>
      <c r="E28" s="98">
        <f>'冠名基金收支明细 (2022)'!E27</f>
        <v>50000</v>
      </c>
      <c r="F28" s="96"/>
      <c r="G28" s="160"/>
      <c r="H28" s="109"/>
      <c r="I28" s="161"/>
      <c r="J28" s="164" t="s">
        <v>33</v>
      </c>
      <c r="K28" s="156" t="s">
        <v>52</v>
      </c>
      <c r="L28" s="157" t="s">
        <v>53</v>
      </c>
    </row>
    <row r="29" spans="1:12" s="158" customFormat="1" ht="30" customHeight="1" x14ac:dyDescent="0.15">
      <c r="A29" s="163"/>
      <c r="B29" s="109" t="s">
        <v>347</v>
      </c>
      <c r="C29" s="98">
        <v>0</v>
      </c>
      <c r="D29" s="98">
        <v>40000</v>
      </c>
      <c r="E29" s="98">
        <f>C29-D29</f>
        <v>-40000</v>
      </c>
      <c r="F29" s="96"/>
      <c r="G29" s="160"/>
      <c r="H29" s="109"/>
      <c r="I29" s="161"/>
      <c r="J29" s="164" t="s">
        <v>33</v>
      </c>
      <c r="K29" s="156" t="s">
        <v>52</v>
      </c>
      <c r="L29" s="157" t="s">
        <v>53</v>
      </c>
    </row>
    <row r="30" spans="1:12" s="158" customFormat="1" ht="30" hidden="1" customHeight="1" x14ac:dyDescent="0.15">
      <c r="A30" s="154" t="s">
        <v>54</v>
      </c>
      <c r="B30" s="104" t="s">
        <v>55</v>
      </c>
      <c r="C30" s="96">
        <v>0</v>
      </c>
      <c r="D30" s="96">
        <v>0</v>
      </c>
      <c r="E30" s="96">
        <v>0</v>
      </c>
      <c r="F30" s="96"/>
      <c r="G30" s="160"/>
      <c r="H30" s="109"/>
      <c r="I30" s="161"/>
      <c r="J30" s="113" t="s">
        <v>10</v>
      </c>
      <c r="K30" s="165" t="s">
        <v>56</v>
      </c>
      <c r="L30" s="157" t="s">
        <v>57</v>
      </c>
    </row>
    <row r="31" spans="1:12" s="158" customFormat="1" ht="30" customHeight="1" x14ac:dyDescent="0.15">
      <c r="A31" s="154" t="s">
        <v>58</v>
      </c>
      <c r="B31" s="104" t="s">
        <v>59</v>
      </c>
      <c r="C31" s="96">
        <f>C33</f>
        <v>0</v>
      </c>
      <c r="D31" s="96">
        <f>D33</f>
        <v>0</v>
      </c>
      <c r="E31" s="96">
        <f>+E32+E33</f>
        <v>100000</v>
      </c>
      <c r="F31" s="96"/>
      <c r="G31" s="160"/>
      <c r="H31" s="109"/>
      <c r="I31" s="161"/>
      <c r="J31" s="113" t="s">
        <v>33</v>
      </c>
      <c r="K31" s="156" t="s">
        <v>60</v>
      </c>
      <c r="L31" s="157" t="s">
        <v>61</v>
      </c>
    </row>
    <row r="32" spans="1:12" s="158" customFormat="1" ht="30" customHeight="1" x14ac:dyDescent="0.15">
      <c r="A32" s="154"/>
      <c r="B32" s="109" t="s">
        <v>348</v>
      </c>
      <c r="C32" s="97" t="s">
        <v>9</v>
      </c>
      <c r="D32" s="97" t="s">
        <v>9</v>
      </c>
      <c r="E32" s="98">
        <f>'冠名基金收支明细 (2022)'!E31</f>
        <v>100000</v>
      </c>
      <c r="F32" s="96"/>
      <c r="G32" s="160"/>
      <c r="H32" s="109"/>
      <c r="I32" s="161"/>
      <c r="J32" s="164" t="s">
        <v>33</v>
      </c>
      <c r="K32" s="156" t="s">
        <v>60</v>
      </c>
      <c r="L32" s="157" t="s">
        <v>61</v>
      </c>
    </row>
    <row r="33" spans="1:14" s="158" customFormat="1" ht="30" hidden="1" customHeight="1" x14ac:dyDescent="0.15">
      <c r="A33" s="163"/>
      <c r="B33" s="109" t="s">
        <v>347</v>
      </c>
      <c r="C33" s="98">
        <v>0</v>
      </c>
      <c r="D33" s="98">
        <v>0</v>
      </c>
      <c r="E33" s="98">
        <f>C33-D33</f>
        <v>0</v>
      </c>
      <c r="F33" s="96"/>
      <c r="G33" s="160"/>
      <c r="H33" s="109"/>
      <c r="I33" s="161"/>
      <c r="J33" s="164" t="s">
        <v>33</v>
      </c>
      <c r="K33" s="156" t="s">
        <v>60</v>
      </c>
      <c r="L33" s="157" t="s">
        <v>61</v>
      </c>
    </row>
    <row r="34" spans="1:14" s="158" customFormat="1" ht="30" customHeight="1" x14ac:dyDescent="0.15">
      <c r="A34" s="154" t="s">
        <v>62</v>
      </c>
      <c r="B34" s="104" t="s">
        <v>63</v>
      </c>
      <c r="C34" s="96">
        <f>C36</f>
        <v>0</v>
      </c>
      <c r="D34" s="96">
        <f>D36</f>
        <v>0</v>
      </c>
      <c r="E34" s="96">
        <f>E35+E36</f>
        <v>22457.919999999998</v>
      </c>
      <c r="F34" s="96"/>
      <c r="G34" s="160"/>
      <c r="H34" s="109"/>
      <c r="I34" s="161"/>
      <c r="J34" s="113" t="s">
        <v>38</v>
      </c>
      <c r="K34" s="156" t="s">
        <v>64</v>
      </c>
      <c r="L34" s="157" t="s">
        <v>65</v>
      </c>
    </row>
    <row r="35" spans="1:14" s="158" customFormat="1" ht="30" customHeight="1" x14ac:dyDescent="0.15">
      <c r="A35" s="163"/>
      <c r="B35" s="110" t="s">
        <v>348</v>
      </c>
      <c r="C35" s="97" t="s">
        <v>9</v>
      </c>
      <c r="D35" s="97" t="s">
        <v>9</v>
      </c>
      <c r="E35" s="98">
        <f>'冠名基金收支明细 (2022)'!E34</f>
        <v>22457.919999999998</v>
      </c>
      <c r="F35" s="96"/>
      <c r="G35" s="160"/>
      <c r="H35" s="109"/>
      <c r="I35" s="161"/>
      <c r="J35" s="164" t="s">
        <v>38</v>
      </c>
      <c r="K35" s="156" t="s">
        <v>64</v>
      </c>
      <c r="L35" s="157" t="s">
        <v>65</v>
      </c>
      <c r="N35" s="159"/>
    </row>
    <row r="36" spans="1:14" s="158" customFormat="1" ht="30" hidden="1" customHeight="1" x14ac:dyDescent="0.15">
      <c r="A36" s="163"/>
      <c r="B36" s="110" t="s">
        <v>347</v>
      </c>
      <c r="C36" s="98">
        <v>0</v>
      </c>
      <c r="D36" s="98">
        <v>0</v>
      </c>
      <c r="E36" s="98">
        <f>C36-D36</f>
        <v>0</v>
      </c>
      <c r="F36" s="96"/>
      <c r="G36" s="160"/>
      <c r="H36" s="109"/>
      <c r="I36" s="161"/>
      <c r="J36" s="164" t="s">
        <v>38</v>
      </c>
      <c r="K36" s="156" t="s">
        <v>64</v>
      </c>
      <c r="L36" s="157" t="s">
        <v>65</v>
      </c>
    </row>
    <row r="37" spans="1:14" s="158" customFormat="1" ht="30" customHeight="1" x14ac:dyDescent="0.15">
      <c r="A37" s="154" t="s">
        <v>66</v>
      </c>
      <c r="B37" s="104" t="s">
        <v>67</v>
      </c>
      <c r="C37" s="96">
        <f>C39</f>
        <v>0</v>
      </c>
      <c r="D37" s="96">
        <f>D39</f>
        <v>0</v>
      </c>
      <c r="E37" s="96">
        <f>E38+E39</f>
        <v>38000</v>
      </c>
      <c r="F37" s="96">
        <v>6</v>
      </c>
      <c r="G37" s="160">
        <v>10</v>
      </c>
      <c r="H37" s="109" t="s">
        <v>68</v>
      </c>
      <c r="I37" s="161">
        <v>15312060575</v>
      </c>
      <c r="J37" s="113" t="s">
        <v>38</v>
      </c>
      <c r="K37" s="156" t="s">
        <v>69</v>
      </c>
      <c r="L37" s="157" t="s">
        <v>70</v>
      </c>
    </row>
    <row r="38" spans="1:14" s="158" customFormat="1" ht="30" customHeight="1" x14ac:dyDescent="0.15">
      <c r="A38" s="163"/>
      <c r="B38" s="110" t="s">
        <v>348</v>
      </c>
      <c r="C38" s="97" t="s">
        <v>9</v>
      </c>
      <c r="D38" s="97" t="s">
        <v>9</v>
      </c>
      <c r="E38" s="98">
        <f>'冠名基金收支明细 (2022)'!E37</f>
        <v>38000</v>
      </c>
      <c r="F38" s="96"/>
      <c r="G38" s="160"/>
      <c r="H38" s="109"/>
      <c r="I38" s="161"/>
      <c r="J38" s="164" t="s">
        <v>38</v>
      </c>
      <c r="K38" s="156" t="s">
        <v>69</v>
      </c>
      <c r="L38" s="157" t="s">
        <v>70</v>
      </c>
    </row>
    <row r="39" spans="1:14" s="158" customFormat="1" ht="30" hidden="1" customHeight="1" x14ac:dyDescent="0.15">
      <c r="A39" s="163"/>
      <c r="B39" s="110" t="s">
        <v>347</v>
      </c>
      <c r="C39" s="98">
        <v>0</v>
      </c>
      <c r="D39" s="98">
        <v>0</v>
      </c>
      <c r="E39" s="98">
        <v>0</v>
      </c>
      <c r="F39" s="96"/>
      <c r="G39" s="160"/>
      <c r="H39" s="109"/>
      <c r="I39" s="161"/>
      <c r="J39" s="164" t="s">
        <v>38</v>
      </c>
      <c r="K39" s="156" t="s">
        <v>69</v>
      </c>
      <c r="L39" s="157" t="s">
        <v>70</v>
      </c>
    </row>
    <row r="40" spans="1:14" s="158" customFormat="1" ht="30" customHeight="1" x14ac:dyDescent="0.15">
      <c r="A40" s="154" t="s">
        <v>71</v>
      </c>
      <c r="B40" s="104" t="s">
        <v>72</v>
      </c>
      <c r="C40" s="96">
        <f>C42</f>
        <v>50000</v>
      </c>
      <c r="D40" s="96">
        <f>D42</f>
        <v>50000</v>
      </c>
      <c r="E40" s="96">
        <f>E41+E42</f>
        <v>0</v>
      </c>
      <c r="F40" s="96">
        <v>5</v>
      </c>
      <c r="G40" s="160">
        <v>10</v>
      </c>
      <c r="H40" s="109" t="s">
        <v>73</v>
      </c>
      <c r="I40" s="161">
        <v>13813077777</v>
      </c>
      <c r="J40" s="113" t="s">
        <v>38</v>
      </c>
      <c r="K40" s="156" t="s">
        <v>74</v>
      </c>
      <c r="L40" s="157" t="s">
        <v>75</v>
      </c>
    </row>
    <row r="41" spans="1:14" s="158" customFormat="1" ht="37.5" customHeight="1" x14ac:dyDescent="0.15">
      <c r="A41" s="154"/>
      <c r="B41" s="108" t="s">
        <v>348</v>
      </c>
      <c r="C41" s="97" t="s">
        <v>9</v>
      </c>
      <c r="D41" s="97" t="s">
        <v>9</v>
      </c>
      <c r="E41" s="98">
        <f>'冠名基金收支明细 (2022)'!E40</f>
        <v>0</v>
      </c>
      <c r="F41" s="96"/>
      <c r="G41" s="160"/>
      <c r="H41" s="109"/>
      <c r="I41" s="161"/>
      <c r="J41" s="164" t="s">
        <v>38</v>
      </c>
      <c r="K41" s="166" t="s">
        <v>74</v>
      </c>
      <c r="L41" s="157" t="s">
        <v>75</v>
      </c>
    </row>
    <row r="42" spans="1:14" s="158" customFormat="1" ht="30" customHeight="1" x14ac:dyDescent="0.15">
      <c r="A42" s="163"/>
      <c r="B42" s="110" t="s">
        <v>347</v>
      </c>
      <c r="C42" s="98">
        <v>50000</v>
      </c>
      <c r="D42" s="98">
        <v>50000</v>
      </c>
      <c r="E42" s="98">
        <f>C42-D42</f>
        <v>0</v>
      </c>
      <c r="F42" s="96"/>
      <c r="G42" s="160"/>
      <c r="H42" s="109"/>
      <c r="I42" s="161"/>
      <c r="J42" s="164" t="s">
        <v>38</v>
      </c>
      <c r="K42" s="156" t="s">
        <v>74</v>
      </c>
      <c r="L42" s="157" t="s">
        <v>75</v>
      </c>
    </row>
    <row r="43" spans="1:14" s="158" customFormat="1" ht="30" customHeight="1" x14ac:dyDescent="0.15">
      <c r="A43" s="154" t="s">
        <v>76</v>
      </c>
      <c r="B43" s="104" t="s">
        <v>77</v>
      </c>
      <c r="C43" s="96">
        <f>C45</f>
        <v>120000</v>
      </c>
      <c r="D43" s="96">
        <f>D45</f>
        <v>120000</v>
      </c>
      <c r="E43" s="96">
        <f>E44+E45</f>
        <v>0</v>
      </c>
      <c r="F43" s="96">
        <v>6</v>
      </c>
      <c r="G43" s="160">
        <v>10</v>
      </c>
      <c r="H43" s="109" t="s">
        <v>78</v>
      </c>
      <c r="I43" s="161">
        <v>15295510709</v>
      </c>
      <c r="J43" s="113" t="s">
        <v>38</v>
      </c>
      <c r="K43" s="156" t="s">
        <v>79</v>
      </c>
      <c r="L43" s="157" t="s">
        <v>80</v>
      </c>
    </row>
    <row r="44" spans="1:14" s="158" customFormat="1" ht="37.5" customHeight="1" x14ac:dyDescent="0.15">
      <c r="A44" s="154"/>
      <c r="B44" s="108" t="s">
        <v>348</v>
      </c>
      <c r="C44" s="97" t="s">
        <v>9</v>
      </c>
      <c r="D44" s="97" t="s">
        <v>9</v>
      </c>
      <c r="E44" s="98">
        <f>'冠名基金收支明细 (2022)'!E43</f>
        <v>0</v>
      </c>
      <c r="F44" s="96"/>
      <c r="G44" s="160"/>
      <c r="H44" s="109"/>
      <c r="I44" s="161"/>
      <c r="J44" s="164" t="s">
        <v>38</v>
      </c>
      <c r="K44" s="166" t="s">
        <v>79</v>
      </c>
      <c r="L44" s="157" t="s">
        <v>80</v>
      </c>
    </row>
    <row r="45" spans="1:14" s="158" customFormat="1" ht="30" customHeight="1" x14ac:dyDescent="0.15">
      <c r="A45" s="163"/>
      <c r="B45" s="110" t="s">
        <v>347</v>
      </c>
      <c r="C45" s="98">
        <v>120000</v>
      </c>
      <c r="D45" s="98">
        <v>120000</v>
      </c>
      <c r="E45" s="98">
        <f>C45-D45</f>
        <v>0</v>
      </c>
      <c r="F45" s="96"/>
      <c r="G45" s="160"/>
      <c r="H45" s="109"/>
      <c r="I45" s="161"/>
      <c r="J45" s="164" t="s">
        <v>38</v>
      </c>
      <c r="K45" s="156" t="s">
        <v>79</v>
      </c>
      <c r="L45" s="157" t="s">
        <v>80</v>
      </c>
    </row>
    <row r="46" spans="1:14" s="158" customFormat="1" ht="30" customHeight="1" x14ac:dyDescent="0.15">
      <c r="A46" s="154" t="s">
        <v>81</v>
      </c>
      <c r="B46" s="104" t="s">
        <v>82</v>
      </c>
      <c r="C46" s="96">
        <f>C48</f>
        <v>0</v>
      </c>
      <c r="D46" s="96">
        <f>D48</f>
        <v>80000</v>
      </c>
      <c r="E46" s="96">
        <f>E47+E48</f>
        <v>0</v>
      </c>
      <c r="F46" s="96">
        <v>20</v>
      </c>
      <c r="G46" s="160">
        <v>10</v>
      </c>
      <c r="H46" s="109" t="s">
        <v>83</v>
      </c>
      <c r="I46" s="161">
        <v>13601439888</v>
      </c>
      <c r="J46" s="113" t="s">
        <v>38</v>
      </c>
      <c r="K46" s="156" t="s">
        <v>84</v>
      </c>
      <c r="L46" s="157" t="s">
        <v>85</v>
      </c>
    </row>
    <row r="47" spans="1:14" s="158" customFormat="1" ht="30" customHeight="1" x14ac:dyDescent="0.15">
      <c r="A47" s="163"/>
      <c r="B47" s="110" t="s">
        <v>348</v>
      </c>
      <c r="C47" s="97" t="s">
        <v>9</v>
      </c>
      <c r="D47" s="97" t="s">
        <v>9</v>
      </c>
      <c r="E47" s="98">
        <f>'冠名基金收支明细 (2021)'!E43</f>
        <v>80000</v>
      </c>
      <c r="F47" s="96"/>
      <c r="G47" s="160"/>
      <c r="H47" s="109"/>
      <c r="I47" s="161"/>
      <c r="J47" s="164" t="s">
        <v>38</v>
      </c>
      <c r="K47" s="156" t="s">
        <v>84</v>
      </c>
      <c r="L47" s="157" t="s">
        <v>85</v>
      </c>
    </row>
    <row r="48" spans="1:14" s="158" customFormat="1" ht="30" customHeight="1" x14ac:dyDescent="0.15">
      <c r="A48" s="163"/>
      <c r="B48" s="110" t="s">
        <v>347</v>
      </c>
      <c r="C48" s="98">
        <v>0</v>
      </c>
      <c r="D48" s="98">
        <v>80000</v>
      </c>
      <c r="E48" s="98">
        <f>C48-D48</f>
        <v>-80000</v>
      </c>
      <c r="F48" s="96"/>
      <c r="G48" s="160"/>
      <c r="H48" s="109"/>
      <c r="I48" s="161"/>
      <c r="J48" s="164" t="s">
        <v>38</v>
      </c>
      <c r="K48" s="156" t="s">
        <v>84</v>
      </c>
      <c r="L48" s="157" t="s">
        <v>85</v>
      </c>
    </row>
    <row r="49" spans="1:12" s="158" customFormat="1" ht="30" customHeight="1" x14ac:dyDescent="0.15">
      <c r="A49" s="154" t="s">
        <v>86</v>
      </c>
      <c r="B49" s="104" t="s">
        <v>87</v>
      </c>
      <c r="C49" s="96">
        <f>C51</f>
        <v>3000</v>
      </c>
      <c r="D49" s="96">
        <f>D51</f>
        <v>14000</v>
      </c>
      <c r="E49" s="96">
        <f>E50+E51</f>
        <v>0</v>
      </c>
      <c r="F49" s="96">
        <v>8</v>
      </c>
      <c r="G49" s="160">
        <v>40</v>
      </c>
      <c r="H49" s="109" t="s">
        <v>88</v>
      </c>
      <c r="I49" s="161">
        <v>17766428897</v>
      </c>
      <c r="J49" s="113" t="s">
        <v>33</v>
      </c>
      <c r="K49" s="156" t="s">
        <v>89</v>
      </c>
      <c r="L49" s="157" t="s">
        <v>90</v>
      </c>
    </row>
    <row r="50" spans="1:12" s="158" customFormat="1" ht="30" customHeight="1" x14ac:dyDescent="0.15">
      <c r="A50" s="154"/>
      <c r="B50" s="110" t="s">
        <v>348</v>
      </c>
      <c r="C50" s="97" t="s">
        <v>9</v>
      </c>
      <c r="D50" s="97" t="s">
        <v>9</v>
      </c>
      <c r="E50" s="98">
        <f>'冠名基金收支明细 (2022)'!E49</f>
        <v>11000</v>
      </c>
      <c r="F50" s="96"/>
      <c r="G50" s="160"/>
      <c r="H50" s="109"/>
      <c r="I50" s="161"/>
      <c r="J50" s="164" t="s">
        <v>33</v>
      </c>
      <c r="K50" s="156" t="s">
        <v>89</v>
      </c>
      <c r="L50" s="157" t="s">
        <v>90</v>
      </c>
    </row>
    <row r="51" spans="1:12" s="158" customFormat="1" ht="30" customHeight="1" x14ac:dyDescent="0.15">
      <c r="A51" s="163"/>
      <c r="B51" s="110" t="s">
        <v>347</v>
      </c>
      <c r="C51" s="98">
        <v>3000</v>
      </c>
      <c r="D51" s="98">
        <v>14000</v>
      </c>
      <c r="E51" s="98">
        <f>C51-D51</f>
        <v>-11000</v>
      </c>
      <c r="F51" s="96"/>
      <c r="G51" s="160"/>
      <c r="H51" s="109"/>
      <c r="I51" s="161"/>
      <c r="J51" s="164" t="s">
        <v>33</v>
      </c>
      <c r="K51" s="156" t="s">
        <v>89</v>
      </c>
      <c r="L51" s="157" t="s">
        <v>90</v>
      </c>
    </row>
    <row r="52" spans="1:12" s="158" customFormat="1" ht="30" customHeight="1" x14ac:dyDescent="0.15">
      <c r="A52" s="154" t="s">
        <v>91</v>
      </c>
      <c r="B52" s="104" t="s">
        <v>92</v>
      </c>
      <c r="C52" s="113">
        <f>C54</f>
        <v>100000</v>
      </c>
      <c r="D52" s="113">
        <f>D54</f>
        <v>100000</v>
      </c>
      <c r="E52" s="96">
        <f>E53+E54</f>
        <v>100000</v>
      </c>
      <c r="F52" s="96"/>
      <c r="G52" s="160"/>
      <c r="H52" s="109"/>
      <c r="I52" s="161"/>
      <c r="J52" s="113" t="s">
        <v>93</v>
      </c>
      <c r="K52" s="167" t="s">
        <v>94</v>
      </c>
      <c r="L52" s="157" t="s">
        <v>95</v>
      </c>
    </row>
    <row r="53" spans="1:12" s="158" customFormat="1" ht="30" customHeight="1" x14ac:dyDescent="0.15">
      <c r="A53" s="154"/>
      <c r="B53" s="110" t="s">
        <v>45</v>
      </c>
      <c r="C53" s="97" t="s">
        <v>9</v>
      </c>
      <c r="D53" s="97" t="s">
        <v>9</v>
      </c>
      <c r="E53" s="98">
        <f>'冠名基金收支明细 (2022)'!E52</f>
        <v>100000</v>
      </c>
      <c r="F53" s="98"/>
      <c r="G53" s="98"/>
      <c r="H53" s="98"/>
      <c r="I53" s="98"/>
      <c r="J53" s="164" t="s">
        <v>93</v>
      </c>
      <c r="K53" s="167" t="s">
        <v>94</v>
      </c>
      <c r="L53" s="157" t="s">
        <v>95</v>
      </c>
    </row>
    <row r="54" spans="1:12" s="158" customFormat="1" ht="30" customHeight="1" x14ac:dyDescent="0.15">
      <c r="A54" s="154"/>
      <c r="B54" s="110" t="s">
        <v>347</v>
      </c>
      <c r="C54" s="98">
        <v>100000</v>
      </c>
      <c r="D54" s="98">
        <v>100000</v>
      </c>
      <c r="E54" s="98">
        <f>C54-D54</f>
        <v>0</v>
      </c>
      <c r="F54" s="98"/>
      <c r="G54" s="98"/>
      <c r="H54" s="98"/>
      <c r="I54" s="98"/>
      <c r="J54" s="164" t="s">
        <v>93</v>
      </c>
      <c r="K54" s="167" t="s">
        <v>94</v>
      </c>
      <c r="L54" s="157" t="s">
        <v>95</v>
      </c>
    </row>
    <row r="55" spans="1:12" s="158" customFormat="1" ht="30" customHeight="1" x14ac:dyDescent="0.15">
      <c r="A55" s="154" t="s">
        <v>96</v>
      </c>
      <c r="B55" s="104" t="s">
        <v>97</v>
      </c>
      <c r="C55" s="96">
        <f>C57</f>
        <v>200000</v>
      </c>
      <c r="D55" s="96">
        <f>D57</f>
        <v>150000</v>
      </c>
      <c r="E55" s="96">
        <f>E56+E57</f>
        <v>200000</v>
      </c>
      <c r="F55" s="96"/>
      <c r="G55" s="160"/>
      <c r="H55" s="109"/>
      <c r="I55" s="161"/>
      <c r="J55" s="113" t="s">
        <v>38</v>
      </c>
      <c r="K55" s="167" t="s">
        <v>98</v>
      </c>
      <c r="L55" s="157" t="s">
        <v>99</v>
      </c>
    </row>
    <row r="56" spans="1:12" s="158" customFormat="1" ht="30" customHeight="1" x14ac:dyDescent="0.15">
      <c r="A56" s="163"/>
      <c r="B56" s="110" t="s">
        <v>45</v>
      </c>
      <c r="C56" s="97" t="s">
        <v>9</v>
      </c>
      <c r="D56" s="97" t="s">
        <v>9</v>
      </c>
      <c r="E56" s="98">
        <f>'冠名基金收支明细 (2022)'!E54</f>
        <v>150000</v>
      </c>
      <c r="F56" s="96"/>
      <c r="G56" s="160"/>
      <c r="H56" s="109"/>
      <c r="I56" s="161"/>
      <c r="J56" s="164" t="s">
        <v>38</v>
      </c>
      <c r="K56" s="167" t="s">
        <v>98</v>
      </c>
      <c r="L56" s="157" t="s">
        <v>99</v>
      </c>
    </row>
    <row r="57" spans="1:12" s="158" customFormat="1" ht="30" customHeight="1" x14ac:dyDescent="0.15">
      <c r="A57" s="168"/>
      <c r="B57" s="125" t="s">
        <v>347</v>
      </c>
      <c r="C57" s="126">
        <v>200000</v>
      </c>
      <c r="D57" s="126">
        <v>150000</v>
      </c>
      <c r="E57" s="126">
        <f>C57-D57</f>
        <v>50000</v>
      </c>
      <c r="F57" s="169"/>
      <c r="G57" s="170"/>
      <c r="H57" s="171"/>
      <c r="I57" s="172"/>
      <c r="J57" s="173" t="s">
        <v>38</v>
      </c>
      <c r="K57" s="174" t="s">
        <v>98</v>
      </c>
      <c r="L57" s="175" t="s">
        <v>99</v>
      </c>
    </row>
    <row r="58" spans="1:12" s="158" customFormat="1" ht="30" customHeight="1" x14ac:dyDescent="0.15">
      <c r="A58" s="154" t="s">
        <v>377</v>
      </c>
      <c r="B58" s="104" t="s">
        <v>374</v>
      </c>
      <c r="C58" s="96">
        <f>C59</f>
        <v>826633.9</v>
      </c>
      <c r="D58" s="96">
        <f>D59</f>
        <v>198900</v>
      </c>
      <c r="E58" s="96">
        <f>E59</f>
        <v>627733.9</v>
      </c>
      <c r="F58" s="96"/>
      <c r="G58" s="160"/>
      <c r="H58" s="109"/>
      <c r="I58" s="161"/>
      <c r="J58" s="113" t="s">
        <v>38</v>
      </c>
      <c r="K58" s="219" t="s">
        <v>429</v>
      </c>
      <c r="L58" s="175" t="s">
        <v>376</v>
      </c>
    </row>
    <row r="59" spans="1:12" s="158" customFormat="1" ht="30" customHeight="1" x14ac:dyDescent="0.15">
      <c r="A59" s="168"/>
      <c r="B59" s="125" t="s">
        <v>375</v>
      </c>
      <c r="C59" s="126">
        <v>826633.9</v>
      </c>
      <c r="D59" s="126">
        <v>198900</v>
      </c>
      <c r="E59" s="126">
        <f>C59-D59</f>
        <v>627733.9</v>
      </c>
      <c r="F59" s="169"/>
      <c r="G59" s="170"/>
      <c r="H59" s="171"/>
      <c r="I59" s="172"/>
      <c r="J59" s="173" t="s">
        <v>38</v>
      </c>
      <c r="K59" s="219" t="s">
        <v>429</v>
      </c>
      <c r="L59" s="175" t="s">
        <v>376</v>
      </c>
    </row>
    <row r="60" spans="1:12" ht="30" customHeight="1" x14ac:dyDescent="0.15">
      <c r="A60" s="154" t="s">
        <v>102</v>
      </c>
      <c r="B60" s="104" t="s">
        <v>103</v>
      </c>
      <c r="C60" s="96">
        <f>C62</f>
        <v>30000</v>
      </c>
      <c r="D60" s="96">
        <f>D62</f>
        <v>30000</v>
      </c>
      <c r="E60" s="96">
        <f>E61+E62</f>
        <v>50000</v>
      </c>
      <c r="F60" s="98"/>
      <c r="G60" s="176"/>
      <c r="H60" s="109"/>
      <c r="I60" s="161"/>
      <c r="J60" s="113" t="s">
        <v>38</v>
      </c>
      <c r="K60" s="177" t="s">
        <v>104</v>
      </c>
      <c r="L60" s="157" t="s">
        <v>105</v>
      </c>
    </row>
    <row r="61" spans="1:12" ht="30" customHeight="1" x14ac:dyDescent="0.15">
      <c r="A61" s="154"/>
      <c r="B61" s="110" t="s">
        <v>348</v>
      </c>
      <c r="C61" s="97" t="s">
        <v>9</v>
      </c>
      <c r="D61" s="97" t="s">
        <v>9</v>
      </c>
      <c r="E61" s="98">
        <f>'冠名基金收支明细 (2022)'!E56</f>
        <v>50000</v>
      </c>
      <c r="F61" s="98"/>
      <c r="G61" s="176"/>
      <c r="H61" s="109"/>
      <c r="I61" s="161"/>
      <c r="J61" s="164" t="s">
        <v>38</v>
      </c>
      <c r="K61" s="177" t="s">
        <v>104</v>
      </c>
      <c r="L61" s="157" t="s">
        <v>105</v>
      </c>
    </row>
    <row r="62" spans="1:12" ht="30" customHeight="1" x14ac:dyDescent="0.15">
      <c r="A62" s="154"/>
      <c r="B62" s="110" t="s">
        <v>347</v>
      </c>
      <c r="C62" s="222">
        <v>30000</v>
      </c>
      <c r="D62" s="98">
        <v>30000</v>
      </c>
      <c r="E62" s="98">
        <f>C62-D62</f>
        <v>0</v>
      </c>
      <c r="F62" s="98"/>
      <c r="G62" s="176"/>
      <c r="H62" s="109"/>
      <c r="I62" s="161"/>
      <c r="J62" s="164" t="s">
        <v>38</v>
      </c>
      <c r="K62" s="177" t="s">
        <v>104</v>
      </c>
      <c r="L62" s="157" t="s">
        <v>105</v>
      </c>
    </row>
    <row r="63" spans="1:12" ht="30" customHeight="1" x14ac:dyDescent="0.15">
      <c r="A63" s="154" t="s">
        <v>106</v>
      </c>
      <c r="B63" s="104" t="s">
        <v>107</v>
      </c>
      <c r="C63" s="96">
        <v>0</v>
      </c>
      <c r="D63" s="96">
        <v>0</v>
      </c>
      <c r="E63" s="96">
        <f>E64+E65</f>
        <v>4709.5999999999767</v>
      </c>
      <c r="F63" s="98"/>
      <c r="G63" s="176"/>
      <c r="H63" s="109"/>
      <c r="I63" s="161"/>
      <c r="J63" s="113" t="s">
        <v>33</v>
      </c>
      <c r="K63" s="177" t="s">
        <v>108</v>
      </c>
      <c r="L63" s="157" t="s">
        <v>109</v>
      </c>
    </row>
    <row r="64" spans="1:12" ht="30" customHeight="1" x14ac:dyDescent="0.15">
      <c r="A64" s="154"/>
      <c r="B64" s="110" t="s">
        <v>348</v>
      </c>
      <c r="C64" s="97" t="s">
        <v>9</v>
      </c>
      <c r="D64" s="97" t="s">
        <v>9</v>
      </c>
      <c r="E64" s="98">
        <f>'冠名基金收支明细 (2022)'!E59</f>
        <v>4709.5999999999767</v>
      </c>
      <c r="F64" s="98"/>
      <c r="G64" s="176"/>
      <c r="H64" s="109"/>
      <c r="I64" s="161"/>
      <c r="J64" s="164" t="s">
        <v>33</v>
      </c>
      <c r="K64" s="177" t="s">
        <v>108</v>
      </c>
      <c r="L64" s="157" t="s">
        <v>109</v>
      </c>
    </row>
    <row r="65" spans="1:14" s="158" customFormat="1" ht="30" customHeight="1" x14ac:dyDescent="0.15">
      <c r="A65" s="163"/>
      <c r="B65" s="110" t="s">
        <v>347</v>
      </c>
      <c r="C65" s="98">
        <v>0</v>
      </c>
      <c r="D65" s="98">
        <v>0</v>
      </c>
      <c r="E65" s="98">
        <v>0</v>
      </c>
      <c r="F65" s="96"/>
      <c r="G65" s="160"/>
      <c r="H65" s="109"/>
      <c r="I65" s="161"/>
      <c r="J65" s="164" t="s">
        <v>33</v>
      </c>
      <c r="K65" s="177" t="s">
        <v>108</v>
      </c>
      <c r="L65" s="157" t="s">
        <v>109</v>
      </c>
    </row>
    <row r="66" spans="1:14" s="158" customFormat="1" ht="30" customHeight="1" x14ac:dyDescent="0.15">
      <c r="A66" s="154" t="s">
        <v>110</v>
      </c>
      <c r="B66" s="104" t="s">
        <v>111</v>
      </c>
      <c r="C66" s="96">
        <v>0</v>
      </c>
      <c r="D66" s="96">
        <f>D68</f>
        <v>0</v>
      </c>
      <c r="E66" s="96">
        <f>E67+E68</f>
        <v>0</v>
      </c>
      <c r="F66" s="96">
        <v>20</v>
      </c>
      <c r="G66" s="160">
        <v>50</v>
      </c>
      <c r="H66" s="109" t="s">
        <v>112</v>
      </c>
      <c r="I66" s="161">
        <v>18851689529</v>
      </c>
      <c r="J66" s="113" t="s">
        <v>38</v>
      </c>
      <c r="K66" s="177" t="s">
        <v>113</v>
      </c>
      <c r="L66" s="157" t="s">
        <v>114</v>
      </c>
    </row>
    <row r="67" spans="1:14" s="158" customFormat="1" ht="30" customHeight="1" x14ac:dyDescent="0.15">
      <c r="A67" s="163"/>
      <c r="B67" s="109" t="s">
        <v>348</v>
      </c>
      <c r="C67" s="97" t="s">
        <v>9</v>
      </c>
      <c r="D67" s="97" t="s">
        <v>9</v>
      </c>
      <c r="E67" s="98">
        <f>'冠名基金收支明细 (2022)'!E62</f>
        <v>0</v>
      </c>
      <c r="F67" s="96"/>
      <c r="G67" s="160"/>
      <c r="H67" s="109"/>
      <c r="I67" s="161"/>
      <c r="J67" s="164" t="s">
        <v>38</v>
      </c>
      <c r="K67" s="156" t="s">
        <v>113</v>
      </c>
      <c r="L67" s="157" t="s">
        <v>114</v>
      </c>
    </row>
    <row r="68" spans="1:14" s="158" customFormat="1" ht="30" customHeight="1" x14ac:dyDescent="0.15">
      <c r="A68" s="163"/>
      <c r="B68" s="110" t="s">
        <v>347</v>
      </c>
      <c r="C68" s="98">
        <v>0</v>
      </c>
      <c r="D68" s="98">
        <v>0</v>
      </c>
      <c r="E68" s="98">
        <f>C68-D68</f>
        <v>0</v>
      </c>
      <c r="F68" s="96"/>
      <c r="G68" s="160"/>
      <c r="H68" s="109"/>
      <c r="I68" s="161"/>
      <c r="J68" s="164" t="s">
        <v>38</v>
      </c>
      <c r="K68" s="156" t="s">
        <v>113</v>
      </c>
      <c r="L68" s="157" t="s">
        <v>114</v>
      </c>
    </row>
    <row r="69" spans="1:14" s="158" customFormat="1" ht="30" customHeight="1" x14ac:dyDescent="0.15">
      <c r="A69" s="154" t="s">
        <v>115</v>
      </c>
      <c r="B69" s="104" t="s">
        <v>116</v>
      </c>
      <c r="C69" s="96">
        <f>C71</f>
        <v>0</v>
      </c>
      <c r="D69" s="96">
        <f>D71</f>
        <v>0</v>
      </c>
      <c r="E69" s="96">
        <f>E70+E71</f>
        <v>0</v>
      </c>
      <c r="F69" s="96"/>
      <c r="G69" s="160"/>
      <c r="H69" s="109"/>
      <c r="I69" s="161"/>
      <c r="J69" s="113" t="s">
        <v>38</v>
      </c>
      <c r="K69" s="177" t="s">
        <v>117</v>
      </c>
      <c r="L69" s="157" t="s">
        <v>118</v>
      </c>
    </row>
    <row r="70" spans="1:14" s="158" customFormat="1" ht="30" customHeight="1" x14ac:dyDescent="0.15">
      <c r="A70" s="163"/>
      <c r="B70" s="110" t="s">
        <v>348</v>
      </c>
      <c r="C70" s="97" t="s">
        <v>9</v>
      </c>
      <c r="D70" s="97" t="s">
        <v>9</v>
      </c>
      <c r="E70" s="98">
        <f>'冠名基金收支明细 (2022)'!E65</f>
        <v>0</v>
      </c>
      <c r="F70" s="96"/>
      <c r="G70" s="160"/>
      <c r="H70" s="109"/>
      <c r="I70" s="161"/>
      <c r="J70" s="164" t="s">
        <v>38</v>
      </c>
      <c r="K70" s="177" t="s">
        <v>117</v>
      </c>
      <c r="L70" s="157" t="s">
        <v>118</v>
      </c>
    </row>
    <row r="71" spans="1:14" s="158" customFormat="1" ht="30" hidden="1" customHeight="1" x14ac:dyDescent="0.15">
      <c r="A71" s="163"/>
      <c r="B71" s="110" t="s">
        <v>347</v>
      </c>
      <c r="C71" s="98">
        <v>0</v>
      </c>
      <c r="D71" s="98">
        <v>0</v>
      </c>
      <c r="E71" s="98">
        <f>C71-D71</f>
        <v>0</v>
      </c>
      <c r="F71" s="96"/>
      <c r="G71" s="160"/>
      <c r="H71" s="109"/>
      <c r="I71" s="161"/>
      <c r="J71" s="164" t="s">
        <v>38</v>
      </c>
      <c r="K71" s="177" t="s">
        <v>117</v>
      </c>
      <c r="L71" s="157" t="s">
        <v>118</v>
      </c>
    </row>
    <row r="72" spans="1:14" s="158" customFormat="1" ht="30" customHeight="1" x14ac:dyDescent="0.15">
      <c r="A72" s="154" t="s">
        <v>119</v>
      </c>
      <c r="B72" s="104" t="s">
        <v>120</v>
      </c>
      <c r="C72" s="96">
        <f>C74</f>
        <v>100000</v>
      </c>
      <c r="D72" s="96">
        <f>D74</f>
        <v>150000</v>
      </c>
      <c r="E72" s="96">
        <f>E73+E74</f>
        <v>26060.830000000016</v>
      </c>
      <c r="F72" s="96"/>
      <c r="G72" s="160"/>
      <c r="H72" s="109"/>
      <c r="I72" s="161"/>
      <c r="J72" s="113" t="s">
        <v>121</v>
      </c>
      <c r="K72" s="177" t="s">
        <v>122</v>
      </c>
      <c r="L72" s="157" t="s">
        <v>123</v>
      </c>
    </row>
    <row r="73" spans="1:14" s="158" customFormat="1" ht="30" customHeight="1" x14ac:dyDescent="0.15">
      <c r="A73" s="163"/>
      <c r="B73" s="110" t="s">
        <v>348</v>
      </c>
      <c r="C73" s="97" t="s">
        <v>9</v>
      </c>
      <c r="D73" s="97" t="s">
        <v>9</v>
      </c>
      <c r="E73" s="98">
        <f>'冠名基金收支明细 (2022)'!E68</f>
        <v>76060.830000000016</v>
      </c>
      <c r="F73" s="96"/>
      <c r="G73" s="160"/>
      <c r="H73" s="109"/>
      <c r="I73" s="161"/>
      <c r="J73" s="164" t="s">
        <v>121</v>
      </c>
      <c r="K73" s="162" t="s">
        <v>122</v>
      </c>
      <c r="L73" s="157" t="s">
        <v>123</v>
      </c>
    </row>
    <row r="74" spans="1:14" s="158" customFormat="1" ht="30" customHeight="1" x14ac:dyDescent="0.15">
      <c r="A74" s="163"/>
      <c r="B74" s="110" t="s">
        <v>347</v>
      </c>
      <c r="C74" s="98">
        <v>100000</v>
      </c>
      <c r="D74" s="98">
        <v>150000</v>
      </c>
      <c r="E74" s="98">
        <f>C74-D74</f>
        <v>-50000</v>
      </c>
      <c r="F74" s="96"/>
      <c r="G74" s="160"/>
      <c r="H74" s="109"/>
      <c r="I74" s="161"/>
      <c r="J74" s="164" t="s">
        <v>121</v>
      </c>
      <c r="K74" s="162" t="s">
        <v>122</v>
      </c>
      <c r="L74" s="157" t="s">
        <v>123</v>
      </c>
    </row>
    <row r="75" spans="1:14" s="158" customFormat="1" ht="30" customHeight="1" x14ac:dyDescent="0.15">
      <c r="A75" s="154" t="s">
        <v>124</v>
      </c>
      <c r="B75" s="104" t="s">
        <v>125</v>
      </c>
      <c r="C75" s="96">
        <f>C77</f>
        <v>0</v>
      </c>
      <c r="D75" s="96">
        <f>D77</f>
        <v>0</v>
      </c>
      <c r="E75" s="96">
        <f>E76+E77</f>
        <v>0</v>
      </c>
      <c r="F75" s="96"/>
      <c r="G75" s="160"/>
      <c r="H75" s="109"/>
      <c r="I75" s="161"/>
      <c r="J75" s="113" t="s">
        <v>121</v>
      </c>
      <c r="K75" s="177" t="s">
        <v>126</v>
      </c>
      <c r="L75" s="157" t="s">
        <v>127</v>
      </c>
    </row>
    <row r="76" spans="1:14" s="158" customFormat="1" ht="30" hidden="1" customHeight="1" x14ac:dyDescent="0.15">
      <c r="A76" s="163"/>
      <c r="B76" s="110" t="s">
        <v>348</v>
      </c>
      <c r="C76" s="97" t="s">
        <v>9</v>
      </c>
      <c r="D76" s="97" t="s">
        <v>9</v>
      </c>
      <c r="E76" s="98">
        <f>'冠名基金收支明细 (2022)'!E71</f>
        <v>0</v>
      </c>
      <c r="F76" s="96"/>
      <c r="G76" s="160"/>
      <c r="H76" s="109"/>
      <c r="I76" s="161"/>
      <c r="J76" s="164" t="s">
        <v>121</v>
      </c>
      <c r="K76" s="162" t="s">
        <v>126</v>
      </c>
      <c r="L76" s="157" t="s">
        <v>127</v>
      </c>
      <c r="N76" s="159"/>
    </row>
    <row r="77" spans="1:14" s="158" customFormat="1" ht="30" hidden="1" customHeight="1" x14ac:dyDescent="0.15">
      <c r="A77" s="163"/>
      <c r="B77" s="110" t="s">
        <v>347</v>
      </c>
      <c r="C77" s="98">
        <v>0</v>
      </c>
      <c r="D77" s="98">
        <v>0</v>
      </c>
      <c r="E77" s="98">
        <f>C77-D77</f>
        <v>0</v>
      </c>
      <c r="F77" s="96"/>
      <c r="G77" s="160"/>
      <c r="H77" s="109"/>
      <c r="I77" s="161"/>
      <c r="J77" s="164" t="s">
        <v>121</v>
      </c>
      <c r="K77" s="162" t="s">
        <v>126</v>
      </c>
      <c r="L77" s="157" t="s">
        <v>127</v>
      </c>
    </row>
    <row r="78" spans="1:14" s="158" customFormat="1" ht="30" customHeight="1" x14ac:dyDescent="0.15">
      <c r="A78" s="154" t="s">
        <v>128</v>
      </c>
      <c r="B78" s="104" t="s">
        <v>129</v>
      </c>
      <c r="C78" s="96">
        <f>C80</f>
        <v>0</v>
      </c>
      <c r="D78" s="96">
        <f>D80</f>
        <v>0</v>
      </c>
      <c r="E78" s="96">
        <f>E79+E80</f>
        <v>115000</v>
      </c>
      <c r="F78" s="137"/>
      <c r="G78" s="178"/>
      <c r="H78" s="111"/>
      <c r="I78" s="179"/>
      <c r="J78" s="113" t="s">
        <v>38</v>
      </c>
      <c r="K78" s="177" t="s">
        <v>130</v>
      </c>
      <c r="L78" s="157" t="s">
        <v>131</v>
      </c>
      <c r="N78" s="180"/>
    </row>
    <row r="79" spans="1:14" s="158" customFormat="1" ht="30" customHeight="1" x14ac:dyDescent="0.15">
      <c r="A79" s="163"/>
      <c r="B79" s="110" t="s">
        <v>45</v>
      </c>
      <c r="C79" s="97" t="s">
        <v>9</v>
      </c>
      <c r="D79" s="97" t="s">
        <v>9</v>
      </c>
      <c r="E79" s="98">
        <f>'冠名基金收支明细 (2022)'!E74</f>
        <v>115000</v>
      </c>
      <c r="F79" s="137"/>
      <c r="G79" s="178"/>
      <c r="H79" s="111"/>
      <c r="I79" s="179"/>
      <c r="J79" s="164" t="s">
        <v>38</v>
      </c>
      <c r="K79" s="162" t="s">
        <v>130</v>
      </c>
      <c r="L79" s="157" t="s">
        <v>131</v>
      </c>
    </row>
    <row r="80" spans="1:14" s="158" customFormat="1" ht="30" customHeight="1" x14ac:dyDescent="0.15">
      <c r="A80" s="163"/>
      <c r="B80" s="110" t="s">
        <v>347</v>
      </c>
      <c r="C80" s="98">
        <v>0</v>
      </c>
      <c r="D80" s="98">
        <v>0</v>
      </c>
      <c r="E80" s="98">
        <f>C80-D80</f>
        <v>0</v>
      </c>
      <c r="F80" s="137"/>
      <c r="G80" s="178"/>
      <c r="H80" s="111"/>
      <c r="I80" s="179"/>
      <c r="J80" s="164" t="s">
        <v>38</v>
      </c>
      <c r="K80" s="162" t="s">
        <v>130</v>
      </c>
      <c r="L80" s="157" t="s">
        <v>131</v>
      </c>
    </row>
    <row r="81" spans="1:14" s="158" customFormat="1" ht="30" customHeight="1" x14ac:dyDescent="0.15">
      <c r="A81" s="154" t="s">
        <v>132</v>
      </c>
      <c r="B81" s="104" t="s">
        <v>133</v>
      </c>
      <c r="C81" s="96">
        <f>C83</f>
        <v>0</v>
      </c>
      <c r="D81" s="96">
        <f>D83</f>
        <v>0</v>
      </c>
      <c r="E81" s="96">
        <f>E82+E83</f>
        <v>50000</v>
      </c>
      <c r="F81" s="137"/>
      <c r="G81" s="178"/>
      <c r="H81" s="111"/>
      <c r="I81" s="179"/>
      <c r="J81" s="113" t="s">
        <v>38</v>
      </c>
      <c r="K81" s="177" t="s">
        <v>134</v>
      </c>
      <c r="L81" s="157" t="s">
        <v>135</v>
      </c>
    </row>
    <row r="82" spans="1:14" s="158" customFormat="1" ht="30" customHeight="1" x14ac:dyDescent="0.15">
      <c r="A82" s="163"/>
      <c r="B82" s="111" t="s">
        <v>45</v>
      </c>
      <c r="C82" s="97" t="s">
        <v>9</v>
      </c>
      <c r="D82" s="97" t="s">
        <v>9</v>
      </c>
      <c r="E82" s="98">
        <f>'冠名基金收支明细 (2022)'!E76</f>
        <v>50000</v>
      </c>
      <c r="F82" s="137"/>
      <c r="G82" s="178"/>
      <c r="H82" s="111"/>
      <c r="I82" s="179"/>
      <c r="J82" s="164" t="s">
        <v>38</v>
      </c>
      <c r="K82" s="162" t="s">
        <v>134</v>
      </c>
      <c r="L82" s="157" t="s">
        <v>135</v>
      </c>
      <c r="N82" s="159"/>
    </row>
    <row r="83" spans="1:14" s="158" customFormat="1" ht="30" hidden="1" customHeight="1" x14ac:dyDescent="0.15">
      <c r="A83" s="163"/>
      <c r="B83" s="110" t="s">
        <v>347</v>
      </c>
      <c r="C83" s="98">
        <v>0</v>
      </c>
      <c r="D83" s="98">
        <v>0</v>
      </c>
      <c r="E83" s="98">
        <f>C83-D83</f>
        <v>0</v>
      </c>
      <c r="F83" s="137"/>
      <c r="G83" s="178"/>
      <c r="H83" s="111"/>
      <c r="I83" s="179"/>
      <c r="J83" s="164" t="s">
        <v>38</v>
      </c>
      <c r="K83" s="162" t="s">
        <v>134</v>
      </c>
      <c r="L83" s="157" t="s">
        <v>135</v>
      </c>
      <c r="N83" s="159"/>
    </row>
    <row r="84" spans="1:14" s="158" customFormat="1" ht="30" customHeight="1" x14ac:dyDescent="0.15">
      <c r="A84" s="154" t="s">
        <v>136</v>
      </c>
      <c r="B84" s="104" t="s">
        <v>137</v>
      </c>
      <c r="C84" s="96">
        <f>C86</f>
        <v>0</v>
      </c>
      <c r="D84" s="96">
        <f>D86</f>
        <v>46332</v>
      </c>
      <c r="E84" s="96">
        <f>E85+E86</f>
        <v>3668</v>
      </c>
      <c r="F84" s="137"/>
      <c r="G84" s="178"/>
      <c r="H84" s="111"/>
      <c r="I84" s="179"/>
      <c r="J84" s="113" t="s">
        <v>38</v>
      </c>
      <c r="K84" s="177" t="s">
        <v>138</v>
      </c>
      <c r="L84" s="157" t="s">
        <v>139</v>
      </c>
    </row>
    <row r="85" spans="1:14" s="158" customFormat="1" ht="30" customHeight="1" x14ac:dyDescent="0.15">
      <c r="A85" s="163"/>
      <c r="B85" s="110" t="s">
        <v>45</v>
      </c>
      <c r="C85" s="97" t="s">
        <v>9</v>
      </c>
      <c r="D85" s="97" t="s">
        <v>9</v>
      </c>
      <c r="E85" s="98">
        <f>'冠名基金收支明细 (2022)'!E78</f>
        <v>50000</v>
      </c>
      <c r="F85" s="137"/>
      <c r="G85" s="178"/>
      <c r="H85" s="111"/>
      <c r="I85" s="179"/>
      <c r="J85" s="164" t="s">
        <v>38</v>
      </c>
      <c r="K85" s="177" t="s">
        <v>138</v>
      </c>
      <c r="L85" s="157" t="s">
        <v>139</v>
      </c>
    </row>
    <row r="86" spans="1:14" s="158" customFormat="1" ht="30" customHeight="1" x14ac:dyDescent="0.15">
      <c r="A86" s="163"/>
      <c r="B86" s="110" t="s">
        <v>347</v>
      </c>
      <c r="C86" s="98">
        <v>0</v>
      </c>
      <c r="D86" s="98">
        <v>46332</v>
      </c>
      <c r="E86" s="98">
        <f>C86-D86</f>
        <v>-46332</v>
      </c>
      <c r="F86" s="137"/>
      <c r="G86" s="178"/>
      <c r="H86" s="111"/>
      <c r="I86" s="179"/>
      <c r="J86" s="164" t="s">
        <v>38</v>
      </c>
      <c r="K86" s="177" t="s">
        <v>138</v>
      </c>
      <c r="L86" s="157" t="s">
        <v>143</v>
      </c>
    </row>
    <row r="87" spans="1:14" s="158" customFormat="1" ht="30" customHeight="1" x14ac:dyDescent="0.15">
      <c r="A87" s="154" t="s">
        <v>140</v>
      </c>
      <c r="B87" s="104" t="s">
        <v>141</v>
      </c>
      <c r="C87" s="96">
        <f>C89</f>
        <v>0</v>
      </c>
      <c r="D87" s="96">
        <f>D89</f>
        <v>30000</v>
      </c>
      <c r="E87" s="96">
        <f>E88+E89</f>
        <v>20000</v>
      </c>
      <c r="F87" s="137"/>
      <c r="G87" s="178"/>
      <c r="H87" s="111"/>
      <c r="I87" s="179"/>
      <c r="J87" s="113" t="s">
        <v>38</v>
      </c>
      <c r="K87" s="162" t="s">
        <v>142</v>
      </c>
      <c r="L87" s="157" t="s">
        <v>143</v>
      </c>
    </row>
    <row r="88" spans="1:14" s="158" customFormat="1" ht="30" customHeight="1" x14ac:dyDescent="0.15">
      <c r="A88" s="163"/>
      <c r="B88" s="110" t="s">
        <v>45</v>
      </c>
      <c r="C88" s="97" t="s">
        <v>9</v>
      </c>
      <c r="D88" s="97" t="s">
        <v>9</v>
      </c>
      <c r="E88" s="98">
        <f>'冠名基金收支明细 (2022)'!E80</f>
        <v>50000</v>
      </c>
      <c r="F88" s="137"/>
      <c r="G88" s="178"/>
      <c r="H88" s="111"/>
      <c r="I88" s="179"/>
      <c r="J88" s="164" t="s">
        <v>38</v>
      </c>
      <c r="K88" s="162" t="s">
        <v>142</v>
      </c>
      <c r="L88" s="157" t="s">
        <v>143</v>
      </c>
    </row>
    <row r="89" spans="1:14" s="158" customFormat="1" ht="30" customHeight="1" x14ac:dyDescent="0.15">
      <c r="A89" s="163"/>
      <c r="B89" s="110" t="s">
        <v>347</v>
      </c>
      <c r="C89" s="98">
        <v>0</v>
      </c>
      <c r="D89" s="98">
        <v>30000</v>
      </c>
      <c r="E89" s="98">
        <f>C89-D89</f>
        <v>-30000</v>
      </c>
      <c r="F89" s="137"/>
      <c r="G89" s="178"/>
      <c r="H89" s="111"/>
      <c r="I89" s="179"/>
      <c r="J89" s="164" t="s">
        <v>38</v>
      </c>
      <c r="K89" s="162" t="s">
        <v>142</v>
      </c>
      <c r="L89" s="157" t="s">
        <v>143</v>
      </c>
    </row>
    <row r="90" spans="1:14" ht="30" customHeight="1" x14ac:dyDescent="0.15">
      <c r="A90" s="154" t="s">
        <v>359</v>
      </c>
      <c r="B90" s="104" t="s">
        <v>409</v>
      </c>
      <c r="C90" s="96">
        <f>C92</f>
        <v>0</v>
      </c>
      <c r="D90" s="96">
        <f>D92</f>
        <v>30000</v>
      </c>
      <c r="E90" s="96">
        <f>E91+E92</f>
        <v>20000</v>
      </c>
      <c r="F90" s="98"/>
      <c r="G90" s="176"/>
      <c r="H90" s="109"/>
      <c r="I90" s="161"/>
      <c r="J90" s="113" t="s">
        <v>187</v>
      </c>
      <c r="K90" s="161" t="s">
        <v>313</v>
      </c>
      <c r="L90" s="157" t="s">
        <v>314</v>
      </c>
    </row>
    <row r="91" spans="1:14" ht="30" customHeight="1" x14ac:dyDescent="0.15">
      <c r="A91" s="163"/>
      <c r="B91" s="110" t="s">
        <v>349</v>
      </c>
      <c r="C91" s="97" t="s">
        <v>9</v>
      </c>
      <c r="D91" s="97" t="s">
        <v>9</v>
      </c>
      <c r="E91" s="98">
        <f>'冠名基金收支明细 (2022)'!E160</f>
        <v>50000</v>
      </c>
      <c r="F91" s="98"/>
      <c r="G91" s="176"/>
      <c r="H91" s="109"/>
      <c r="I91" s="161"/>
      <c r="J91" s="164" t="s">
        <v>187</v>
      </c>
      <c r="K91" s="161" t="s">
        <v>313</v>
      </c>
      <c r="L91" s="157" t="s">
        <v>314</v>
      </c>
    </row>
    <row r="92" spans="1:14" ht="30" customHeight="1" x14ac:dyDescent="0.15">
      <c r="A92" s="163"/>
      <c r="B92" s="110" t="s">
        <v>347</v>
      </c>
      <c r="C92" s="98">
        <v>0</v>
      </c>
      <c r="D92" s="98">
        <v>30000</v>
      </c>
      <c r="E92" s="98">
        <f>C92-D92</f>
        <v>-30000</v>
      </c>
      <c r="F92" s="98"/>
      <c r="G92" s="176"/>
      <c r="H92" s="109"/>
      <c r="I92" s="161"/>
      <c r="J92" s="164" t="s">
        <v>187</v>
      </c>
      <c r="K92" s="161" t="s">
        <v>313</v>
      </c>
      <c r="L92" s="157" t="s">
        <v>314</v>
      </c>
    </row>
    <row r="93" spans="1:14" ht="30" customHeight="1" x14ac:dyDescent="0.15">
      <c r="A93" s="154" t="s">
        <v>360</v>
      </c>
      <c r="B93" s="104" t="s">
        <v>356</v>
      </c>
      <c r="C93" s="96">
        <f>C95</f>
        <v>0</v>
      </c>
      <c r="D93" s="96">
        <f>D95</f>
        <v>100000</v>
      </c>
      <c r="E93" s="96">
        <f>E94+E95</f>
        <v>0</v>
      </c>
      <c r="F93" s="98"/>
      <c r="G93" s="176"/>
      <c r="H93" s="109"/>
      <c r="I93" s="161"/>
      <c r="J93" s="113" t="s">
        <v>187</v>
      </c>
      <c r="K93" s="161" t="s">
        <v>316</v>
      </c>
      <c r="L93" s="157" t="s">
        <v>317</v>
      </c>
    </row>
    <row r="94" spans="1:14" ht="30" customHeight="1" thickBot="1" x14ac:dyDescent="0.2">
      <c r="A94" s="163"/>
      <c r="B94" s="110" t="s">
        <v>349</v>
      </c>
      <c r="C94" s="97" t="s">
        <v>9</v>
      </c>
      <c r="D94" s="97" t="s">
        <v>9</v>
      </c>
      <c r="E94" s="98">
        <f>'冠名基金收支明细 (2022)'!E162</f>
        <v>100000</v>
      </c>
      <c r="F94" s="100"/>
      <c r="G94" s="181"/>
      <c r="H94" s="182"/>
      <c r="I94" s="183"/>
      <c r="J94" s="164" t="s">
        <v>187</v>
      </c>
      <c r="K94" s="164" t="s">
        <v>316</v>
      </c>
      <c r="L94" s="157" t="s">
        <v>317</v>
      </c>
    </row>
    <row r="95" spans="1:14" ht="30" customHeight="1" x14ac:dyDescent="0.15">
      <c r="A95" s="163"/>
      <c r="B95" s="110" t="s">
        <v>347</v>
      </c>
      <c r="C95" s="98">
        <v>0</v>
      </c>
      <c r="D95" s="98">
        <v>100000</v>
      </c>
      <c r="E95" s="98">
        <f>C95-D95</f>
        <v>-100000</v>
      </c>
      <c r="F95" s="126"/>
      <c r="G95" s="184"/>
      <c r="H95" s="171"/>
      <c r="I95" s="172"/>
      <c r="J95" s="164" t="s">
        <v>187</v>
      </c>
      <c r="K95" s="164" t="s">
        <v>316</v>
      </c>
      <c r="L95" s="157" t="s">
        <v>317</v>
      </c>
    </row>
    <row r="96" spans="1:14" ht="30" customHeight="1" x14ac:dyDescent="0.15">
      <c r="A96" s="154" t="s">
        <v>361</v>
      </c>
      <c r="B96" s="104" t="s">
        <v>352</v>
      </c>
      <c r="C96" s="96">
        <f>C98</f>
        <v>0</v>
      </c>
      <c r="D96" s="96">
        <f>D98</f>
        <v>0</v>
      </c>
      <c r="E96" s="96">
        <f>E97+E98</f>
        <v>100000</v>
      </c>
      <c r="F96" s="104"/>
      <c r="G96" s="104"/>
      <c r="H96" s="104"/>
      <c r="I96" s="104"/>
      <c r="J96" s="113" t="s">
        <v>187</v>
      </c>
      <c r="K96" s="161" t="s">
        <v>318</v>
      </c>
      <c r="L96" s="157" t="s">
        <v>319</v>
      </c>
    </row>
    <row r="97" spans="1:16" ht="30" customHeight="1" thickBot="1" x14ac:dyDescent="0.2">
      <c r="A97" s="163"/>
      <c r="B97" s="110" t="s">
        <v>349</v>
      </c>
      <c r="C97" s="97" t="s">
        <v>9</v>
      </c>
      <c r="D97" s="97" t="s">
        <v>9</v>
      </c>
      <c r="E97" s="98">
        <f>'冠名基金收支明细 (2022)'!E164</f>
        <v>100000</v>
      </c>
      <c r="F97" s="100"/>
      <c r="G97" s="181"/>
      <c r="H97" s="182"/>
      <c r="I97" s="183"/>
      <c r="J97" s="164" t="s">
        <v>187</v>
      </c>
      <c r="K97" s="161" t="s">
        <v>318</v>
      </c>
      <c r="L97" s="157" t="s">
        <v>319</v>
      </c>
    </row>
    <row r="98" spans="1:16" ht="30" customHeight="1" thickBot="1" x14ac:dyDescent="0.2">
      <c r="A98" s="163"/>
      <c r="B98" s="110" t="s">
        <v>347</v>
      </c>
      <c r="C98" s="98">
        <v>0</v>
      </c>
      <c r="D98" s="98">
        <v>0</v>
      </c>
      <c r="E98" s="98">
        <f>C98-D98</f>
        <v>0</v>
      </c>
      <c r="F98" s="100"/>
      <c r="G98" s="181"/>
      <c r="H98" s="182"/>
      <c r="I98" s="183"/>
      <c r="J98" s="164" t="s">
        <v>187</v>
      </c>
      <c r="K98" s="161" t="s">
        <v>318</v>
      </c>
      <c r="L98" s="157" t="s">
        <v>319</v>
      </c>
    </row>
    <row r="99" spans="1:16" ht="30" customHeight="1" thickBot="1" x14ac:dyDescent="0.2">
      <c r="A99" s="154" t="s">
        <v>362</v>
      </c>
      <c r="B99" s="104" t="s">
        <v>410</v>
      </c>
      <c r="C99" s="96">
        <f>C101</f>
        <v>30000</v>
      </c>
      <c r="D99" s="96">
        <f>D101</f>
        <v>30000</v>
      </c>
      <c r="E99" s="96">
        <f>E100+E101</f>
        <v>50000</v>
      </c>
      <c r="F99" s="100"/>
      <c r="G99" s="181"/>
      <c r="H99" s="182"/>
      <c r="I99" s="183"/>
      <c r="J99" s="113" t="s">
        <v>187</v>
      </c>
      <c r="K99" s="161" t="s">
        <v>321</v>
      </c>
      <c r="L99" s="157" t="s">
        <v>328</v>
      </c>
    </row>
    <row r="100" spans="1:16" ht="30" customHeight="1" thickBot="1" x14ac:dyDescent="0.2">
      <c r="A100" s="163"/>
      <c r="B100" s="110" t="s">
        <v>349</v>
      </c>
      <c r="C100" s="97" t="s">
        <v>9</v>
      </c>
      <c r="D100" s="97" t="s">
        <v>9</v>
      </c>
      <c r="E100" s="98">
        <f>'冠名基金收支明细 (2022)'!E166</f>
        <v>50000</v>
      </c>
      <c r="F100" s="112"/>
      <c r="G100" s="112"/>
      <c r="H100" s="112"/>
      <c r="I100" s="112"/>
      <c r="J100" s="164" t="s">
        <v>187</v>
      </c>
      <c r="K100" s="161" t="s">
        <v>321</v>
      </c>
      <c r="L100" s="157" t="s">
        <v>328</v>
      </c>
    </row>
    <row r="101" spans="1:16" ht="30" customHeight="1" thickBot="1" x14ac:dyDescent="0.2">
      <c r="A101" s="163"/>
      <c r="B101" s="110" t="s">
        <v>347</v>
      </c>
      <c r="C101" s="222">
        <v>30000</v>
      </c>
      <c r="D101" s="98">
        <v>30000</v>
      </c>
      <c r="E101" s="98">
        <f>C101-D101</f>
        <v>0</v>
      </c>
      <c r="F101" s="112"/>
      <c r="G101" s="112"/>
      <c r="H101" s="112"/>
      <c r="I101" s="112"/>
      <c r="J101" s="164" t="s">
        <v>187</v>
      </c>
      <c r="K101" s="161" t="s">
        <v>321</v>
      </c>
      <c r="L101" s="157" t="s">
        <v>328</v>
      </c>
    </row>
    <row r="102" spans="1:16" ht="30" customHeight="1" thickBot="1" x14ac:dyDescent="0.2">
      <c r="A102" s="154" t="s">
        <v>346</v>
      </c>
      <c r="B102" s="104" t="s">
        <v>411</v>
      </c>
      <c r="C102" s="96">
        <f>C104</f>
        <v>30000</v>
      </c>
      <c r="D102" s="96">
        <f>D104</f>
        <v>30000</v>
      </c>
      <c r="E102" s="96">
        <f>E103+E104</f>
        <v>50000</v>
      </c>
      <c r="F102" s="112"/>
      <c r="G102" s="112"/>
      <c r="H102" s="112"/>
      <c r="I102" s="112"/>
      <c r="J102" s="113" t="s">
        <v>187</v>
      </c>
      <c r="K102" s="161" t="s">
        <v>323</v>
      </c>
      <c r="L102" s="157" t="s">
        <v>329</v>
      </c>
    </row>
    <row r="103" spans="1:16" ht="30" customHeight="1" thickBot="1" x14ac:dyDescent="0.2">
      <c r="A103" s="163"/>
      <c r="B103" s="110" t="s">
        <v>349</v>
      </c>
      <c r="C103" s="97" t="s">
        <v>9</v>
      </c>
      <c r="D103" s="97" t="s">
        <v>9</v>
      </c>
      <c r="E103" s="98">
        <f>'冠名基金收支明细 (2022)'!E168</f>
        <v>50000</v>
      </c>
      <c r="F103" s="112"/>
      <c r="G103" s="112"/>
      <c r="H103" s="112"/>
      <c r="I103" s="112"/>
      <c r="J103" s="164" t="s">
        <v>187</v>
      </c>
      <c r="K103" s="161" t="s">
        <v>323</v>
      </c>
      <c r="L103" s="157" t="s">
        <v>329</v>
      </c>
    </row>
    <row r="104" spans="1:16" ht="30" customHeight="1" thickBot="1" x14ac:dyDescent="0.2">
      <c r="A104" s="163"/>
      <c r="B104" s="110" t="s">
        <v>347</v>
      </c>
      <c r="C104" s="222">
        <v>30000</v>
      </c>
      <c r="D104" s="98">
        <v>30000</v>
      </c>
      <c r="E104" s="98">
        <f>C104-D104</f>
        <v>0</v>
      </c>
      <c r="F104" s="112"/>
      <c r="G104" s="112"/>
      <c r="H104" s="112"/>
      <c r="I104" s="112"/>
      <c r="J104" s="164" t="s">
        <v>187</v>
      </c>
      <c r="K104" s="161" t="s">
        <v>323</v>
      </c>
      <c r="L104" s="157" t="s">
        <v>329</v>
      </c>
    </row>
    <row r="105" spans="1:16" ht="30" customHeight="1" thickBot="1" x14ac:dyDescent="0.2">
      <c r="A105" s="154" t="s">
        <v>363</v>
      </c>
      <c r="B105" s="104" t="s">
        <v>412</v>
      </c>
      <c r="C105" s="96">
        <f>C107</f>
        <v>30000</v>
      </c>
      <c r="D105" s="96">
        <f>D107</f>
        <v>30000</v>
      </c>
      <c r="E105" s="96">
        <f>E106+E107</f>
        <v>50000</v>
      </c>
      <c r="F105" s="112"/>
      <c r="G105" s="112"/>
      <c r="H105" s="112"/>
      <c r="I105" s="112"/>
      <c r="J105" s="113" t="s">
        <v>187</v>
      </c>
      <c r="K105" s="161" t="s">
        <v>325</v>
      </c>
      <c r="L105" s="157" t="s">
        <v>330</v>
      </c>
    </row>
    <row r="106" spans="1:16" ht="30" customHeight="1" thickBot="1" x14ac:dyDescent="0.2">
      <c r="A106" s="163"/>
      <c r="B106" s="110" t="s">
        <v>349</v>
      </c>
      <c r="C106" s="97" t="s">
        <v>9</v>
      </c>
      <c r="D106" s="97" t="s">
        <v>9</v>
      </c>
      <c r="E106" s="98">
        <f>'冠名基金收支明细 (2022)'!E170</f>
        <v>50000</v>
      </c>
      <c r="F106" s="112"/>
      <c r="G106" s="112"/>
      <c r="H106" s="112"/>
      <c r="I106" s="112"/>
      <c r="J106" s="164" t="s">
        <v>187</v>
      </c>
      <c r="K106" s="161" t="s">
        <v>325</v>
      </c>
      <c r="L106" s="157" t="s">
        <v>330</v>
      </c>
      <c r="O106" s="185"/>
      <c r="P106" s="179"/>
    </row>
    <row r="107" spans="1:16" ht="30" customHeight="1" thickBot="1" x14ac:dyDescent="0.2">
      <c r="A107" s="163"/>
      <c r="B107" s="110" t="s">
        <v>347</v>
      </c>
      <c r="C107" s="222">
        <v>30000</v>
      </c>
      <c r="D107" s="98">
        <v>30000</v>
      </c>
      <c r="E107" s="98">
        <f>C107-D107</f>
        <v>0</v>
      </c>
      <c r="F107" s="112"/>
      <c r="G107" s="112"/>
      <c r="H107" s="112"/>
      <c r="I107" s="112"/>
      <c r="J107" s="164" t="s">
        <v>187</v>
      </c>
      <c r="K107" s="161" t="s">
        <v>325</v>
      </c>
      <c r="L107" s="157" t="s">
        <v>330</v>
      </c>
      <c r="O107" s="185"/>
      <c r="P107" s="179"/>
    </row>
    <row r="108" spans="1:16" ht="30" customHeight="1" x14ac:dyDescent="0.15">
      <c r="A108" s="186" t="s">
        <v>364</v>
      </c>
      <c r="B108" s="119" t="s">
        <v>413</v>
      </c>
      <c r="C108" s="96">
        <f>C110</f>
        <v>30000</v>
      </c>
      <c r="D108" s="96">
        <f>D110</f>
        <v>30000</v>
      </c>
      <c r="E108" s="96">
        <f>E109+E110</f>
        <v>50000</v>
      </c>
      <c r="F108" s="125"/>
      <c r="G108" s="125"/>
      <c r="H108" s="125"/>
      <c r="I108" s="125"/>
      <c r="J108" s="113" t="s">
        <v>187</v>
      </c>
      <c r="K108" s="172" t="s">
        <v>327</v>
      </c>
      <c r="L108" s="175" t="s">
        <v>331</v>
      </c>
    </row>
    <row r="109" spans="1:16" ht="30" customHeight="1" x14ac:dyDescent="0.15">
      <c r="A109" s="154"/>
      <c r="B109" s="110" t="s">
        <v>349</v>
      </c>
      <c r="C109" s="97" t="s">
        <v>9</v>
      </c>
      <c r="D109" s="97" t="s">
        <v>9</v>
      </c>
      <c r="E109" s="98">
        <f>'冠名基金收支明细 (2022)'!E172</f>
        <v>50000</v>
      </c>
      <c r="F109" s="110"/>
      <c r="G109" s="110"/>
      <c r="H109" s="110"/>
      <c r="I109" s="110"/>
      <c r="J109" s="164" t="s">
        <v>187</v>
      </c>
      <c r="K109" s="109" t="s">
        <v>327</v>
      </c>
      <c r="L109" s="157" t="s">
        <v>331</v>
      </c>
    </row>
    <row r="110" spans="1:16" ht="30" customHeight="1" x14ac:dyDescent="0.15">
      <c r="A110" s="186"/>
      <c r="B110" s="125" t="s">
        <v>347</v>
      </c>
      <c r="C110" s="223">
        <v>30000</v>
      </c>
      <c r="D110" s="126">
        <v>30000</v>
      </c>
      <c r="E110" s="126">
        <f>C110-D110</f>
        <v>0</v>
      </c>
      <c r="F110" s="125"/>
      <c r="G110" s="125"/>
      <c r="H110" s="125"/>
      <c r="I110" s="125"/>
      <c r="J110" s="173" t="s">
        <v>187</v>
      </c>
      <c r="K110" s="171" t="s">
        <v>327</v>
      </c>
      <c r="L110" s="175" t="s">
        <v>331</v>
      </c>
    </row>
    <row r="111" spans="1:16" s="158" customFormat="1" ht="30" customHeight="1" x14ac:dyDescent="0.15">
      <c r="A111" s="154" t="s">
        <v>366</v>
      </c>
      <c r="B111" s="104" t="s">
        <v>365</v>
      </c>
      <c r="C111" s="96">
        <f>C112</f>
        <v>50000</v>
      </c>
      <c r="D111" s="96">
        <f>D112</f>
        <v>0</v>
      </c>
      <c r="E111" s="96">
        <f>E112</f>
        <v>50000</v>
      </c>
      <c r="F111" s="96"/>
      <c r="G111" s="160"/>
      <c r="H111" s="109"/>
      <c r="I111" s="161"/>
      <c r="J111" s="173" t="s">
        <v>187</v>
      </c>
      <c r="K111" s="161" t="s">
        <v>367</v>
      </c>
      <c r="L111" s="175" t="s">
        <v>368</v>
      </c>
    </row>
    <row r="112" spans="1:16" s="158" customFormat="1" ht="30" customHeight="1" x14ac:dyDescent="0.15">
      <c r="A112" s="163"/>
      <c r="B112" s="110" t="s">
        <v>347</v>
      </c>
      <c r="C112" s="98">
        <v>50000</v>
      </c>
      <c r="D112" s="98">
        <v>0</v>
      </c>
      <c r="E112" s="98">
        <f>C112-D112</f>
        <v>50000</v>
      </c>
      <c r="F112" s="96"/>
      <c r="G112" s="160"/>
      <c r="H112" s="109"/>
      <c r="I112" s="161"/>
      <c r="J112" s="164" t="s">
        <v>187</v>
      </c>
      <c r="K112" s="161" t="s">
        <v>367</v>
      </c>
      <c r="L112" s="157" t="s">
        <v>368</v>
      </c>
    </row>
    <row r="113" spans="1:18" s="158" customFormat="1" ht="30" customHeight="1" x14ac:dyDescent="0.15">
      <c r="A113" s="189" t="s">
        <v>369</v>
      </c>
      <c r="B113" s="134" t="s">
        <v>370</v>
      </c>
      <c r="C113" s="190">
        <f>C114</f>
        <v>80000</v>
      </c>
      <c r="D113" s="190">
        <f>D114</f>
        <v>30000</v>
      </c>
      <c r="E113" s="190">
        <f>E114</f>
        <v>50000</v>
      </c>
      <c r="F113" s="190"/>
      <c r="G113" s="191"/>
      <c r="H113" s="192"/>
      <c r="I113" s="193"/>
      <c r="J113" s="194" t="s">
        <v>187</v>
      </c>
      <c r="K113" s="195" t="s">
        <v>371</v>
      </c>
      <c r="L113" s="196" t="s">
        <v>372</v>
      </c>
    </row>
    <row r="114" spans="1:18" s="158" customFormat="1" ht="30" customHeight="1" x14ac:dyDescent="0.15">
      <c r="A114" s="168"/>
      <c r="B114" s="125" t="s">
        <v>386</v>
      </c>
      <c r="C114" s="223">
        <v>80000</v>
      </c>
      <c r="D114" s="126">
        <v>30000</v>
      </c>
      <c r="E114" s="126">
        <f>C114-D114</f>
        <v>50000</v>
      </c>
      <c r="F114" s="169"/>
      <c r="G114" s="170"/>
      <c r="H114" s="171"/>
      <c r="I114" s="172"/>
      <c r="J114" s="173" t="s">
        <v>187</v>
      </c>
      <c r="K114" s="171" t="s">
        <v>371</v>
      </c>
      <c r="L114" s="196" t="s">
        <v>372</v>
      </c>
    </row>
    <row r="115" spans="1:18" s="158" customFormat="1" ht="30" customHeight="1" x14ac:dyDescent="0.15">
      <c r="A115" s="154" t="s">
        <v>373</v>
      </c>
      <c r="B115" s="119" t="s">
        <v>388</v>
      </c>
      <c r="C115" s="169">
        <f>C116</f>
        <v>50000</v>
      </c>
      <c r="D115" s="169">
        <f>D116</f>
        <v>0</v>
      </c>
      <c r="E115" s="169">
        <f>E116</f>
        <v>50000</v>
      </c>
      <c r="F115" s="169"/>
      <c r="G115" s="170"/>
      <c r="H115" s="171"/>
      <c r="I115" s="172"/>
      <c r="J115" s="173" t="s">
        <v>187</v>
      </c>
      <c r="K115" s="171" t="s">
        <v>390</v>
      </c>
      <c r="L115" s="175" t="s">
        <v>392</v>
      </c>
    </row>
    <row r="116" spans="1:18" s="158" customFormat="1" ht="30" customHeight="1" x14ac:dyDescent="0.15">
      <c r="A116" s="168"/>
      <c r="B116" s="125" t="s">
        <v>386</v>
      </c>
      <c r="C116" s="126">
        <v>50000</v>
      </c>
      <c r="D116" s="126">
        <v>0</v>
      </c>
      <c r="E116" s="98">
        <f>C116-D116</f>
        <v>50000</v>
      </c>
      <c r="F116" s="169"/>
      <c r="G116" s="170"/>
      <c r="H116" s="171"/>
      <c r="I116" s="172"/>
      <c r="J116" s="173" t="s">
        <v>187</v>
      </c>
      <c r="K116" s="171" t="s">
        <v>390</v>
      </c>
      <c r="L116" s="175" t="s">
        <v>392</v>
      </c>
    </row>
    <row r="117" spans="1:18" s="158" customFormat="1" ht="30" customHeight="1" x14ac:dyDescent="0.15">
      <c r="A117" s="154" t="s">
        <v>387</v>
      </c>
      <c r="B117" s="119" t="s">
        <v>389</v>
      </c>
      <c r="C117" s="169">
        <f>C118</f>
        <v>50000</v>
      </c>
      <c r="D117" s="169">
        <f>D118</f>
        <v>0</v>
      </c>
      <c r="E117" s="169">
        <f>E118</f>
        <v>50000</v>
      </c>
      <c r="F117" s="169"/>
      <c r="G117" s="170"/>
      <c r="H117" s="171"/>
      <c r="I117" s="172"/>
      <c r="J117" s="173" t="s">
        <v>187</v>
      </c>
      <c r="K117" s="171" t="s">
        <v>391</v>
      </c>
      <c r="L117" s="175" t="s">
        <v>393</v>
      </c>
    </row>
    <row r="118" spans="1:18" s="158" customFormat="1" ht="30" customHeight="1" x14ac:dyDescent="0.15">
      <c r="A118" s="168"/>
      <c r="B118" s="125" t="s">
        <v>347</v>
      </c>
      <c r="C118" s="126">
        <v>50000</v>
      </c>
      <c r="D118" s="126">
        <v>0</v>
      </c>
      <c r="E118" s="126">
        <f>C118-D118</f>
        <v>50000</v>
      </c>
      <c r="F118" s="169"/>
      <c r="G118" s="170"/>
      <c r="H118" s="171"/>
      <c r="I118" s="172"/>
      <c r="J118" s="173" t="s">
        <v>187</v>
      </c>
      <c r="K118" s="171" t="s">
        <v>391</v>
      </c>
      <c r="L118" s="175" t="s">
        <v>393</v>
      </c>
    </row>
    <row r="119" spans="1:18" s="158" customFormat="1" ht="30" customHeight="1" x14ac:dyDescent="0.15">
      <c r="A119" s="154" t="s">
        <v>291</v>
      </c>
      <c r="B119" s="104" t="s">
        <v>414</v>
      </c>
      <c r="C119" s="96">
        <f>C120+C123+C126+C129+C132+C135+C138</f>
        <v>911000</v>
      </c>
      <c r="D119" s="96">
        <f>D120+D123+D126+D129+D132+D135+D138</f>
        <v>1338000</v>
      </c>
      <c r="E119" s="96">
        <f>E120+E123+E126+E129+E132+E135+E138</f>
        <v>586600</v>
      </c>
      <c r="F119" s="96">
        <f>SUM(F120:F138)</f>
        <v>125</v>
      </c>
      <c r="G119" s="160">
        <f>SUM(G120:G135)</f>
        <v>160</v>
      </c>
      <c r="H119" s="109" t="s">
        <v>148</v>
      </c>
      <c r="I119" s="161">
        <v>13033513830</v>
      </c>
      <c r="J119" s="113" t="s">
        <v>38</v>
      </c>
      <c r="K119" s="218" t="s">
        <v>149</v>
      </c>
      <c r="L119" s="157" t="s">
        <v>150</v>
      </c>
      <c r="R119" s="159"/>
    </row>
    <row r="120" spans="1:18" s="158" customFormat="1" ht="30" customHeight="1" x14ac:dyDescent="0.15">
      <c r="A120" s="154" t="s">
        <v>146</v>
      </c>
      <c r="B120" s="116" t="s">
        <v>151</v>
      </c>
      <c r="C120" s="115">
        <f>C122</f>
        <v>100000</v>
      </c>
      <c r="D120" s="115">
        <f>D122</f>
        <v>223000</v>
      </c>
      <c r="E120" s="115">
        <f>E121+E122</f>
        <v>14000</v>
      </c>
      <c r="F120" s="98">
        <v>30</v>
      </c>
      <c r="G120" s="176">
        <v>30</v>
      </c>
      <c r="H120" s="109" t="s">
        <v>152</v>
      </c>
      <c r="I120" s="161">
        <v>13812267310</v>
      </c>
      <c r="J120" s="164" t="s">
        <v>38</v>
      </c>
      <c r="K120" s="162" t="s">
        <v>153</v>
      </c>
      <c r="L120" s="157" t="s">
        <v>150</v>
      </c>
      <c r="R120" s="159"/>
    </row>
    <row r="121" spans="1:18" s="158" customFormat="1" ht="30" customHeight="1" x14ac:dyDescent="0.15">
      <c r="A121" s="154"/>
      <c r="B121" s="108" t="s">
        <v>348</v>
      </c>
      <c r="C121" s="97" t="s">
        <v>9</v>
      </c>
      <c r="D121" s="97" t="s">
        <v>9</v>
      </c>
      <c r="E121" s="114">
        <f>'冠名基金收支明细 (2022)'!E84+'冠名基金收支明细 (2022)'!E85</f>
        <v>137000</v>
      </c>
      <c r="F121" s="98"/>
      <c r="G121" s="176"/>
      <c r="H121" s="109"/>
      <c r="I121" s="161"/>
      <c r="J121" s="164" t="s">
        <v>38</v>
      </c>
      <c r="K121" s="162" t="s">
        <v>153</v>
      </c>
      <c r="L121" s="157" t="s">
        <v>150</v>
      </c>
      <c r="R121" s="159"/>
    </row>
    <row r="122" spans="1:18" s="158" customFormat="1" ht="30" customHeight="1" x14ac:dyDescent="0.15">
      <c r="A122" s="154"/>
      <c r="B122" s="108" t="s">
        <v>347</v>
      </c>
      <c r="C122" s="114">
        <v>100000</v>
      </c>
      <c r="D122" s="114">
        <v>223000</v>
      </c>
      <c r="E122" s="114">
        <f>C122-D122</f>
        <v>-123000</v>
      </c>
      <c r="F122" s="98"/>
      <c r="G122" s="176"/>
      <c r="H122" s="109"/>
      <c r="I122" s="161"/>
      <c r="J122" s="164" t="s">
        <v>38</v>
      </c>
      <c r="K122" s="162" t="s">
        <v>153</v>
      </c>
      <c r="L122" s="157" t="s">
        <v>150</v>
      </c>
    </row>
    <row r="123" spans="1:18" s="158" customFormat="1" ht="30" customHeight="1" x14ac:dyDescent="0.15">
      <c r="A123" s="154" t="s">
        <v>292</v>
      </c>
      <c r="B123" s="116" t="s">
        <v>154</v>
      </c>
      <c r="C123" s="115">
        <f>C125</f>
        <v>180000</v>
      </c>
      <c r="D123" s="115">
        <f>D125</f>
        <v>240000</v>
      </c>
      <c r="E123" s="115">
        <f>E124+E125</f>
        <v>60000</v>
      </c>
      <c r="F123" s="98">
        <v>18</v>
      </c>
      <c r="G123" s="176">
        <v>25</v>
      </c>
      <c r="H123" s="109" t="s">
        <v>399</v>
      </c>
      <c r="I123" s="161">
        <v>13961651000</v>
      </c>
      <c r="J123" s="164" t="s">
        <v>38</v>
      </c>
      <c r="K123" s="162" t="s">
        <v>156</v>
      </c>
      <c r="L123" s="157" t="s">
        <v>150</v>
      </c>
    </row>
    <row r="124" spans="1:18" s="158" customFormat="1" ht="30" customHeight="1" x14ac:dyDescent="0.15">
      <c r="A124" s="154"/>
      <c r="B124" s="108" t="s">
        <v>348</v>
      </c>
      <c r="C124" s="114" t="s">
        <v>9</v>
      </c>
      <c r="D124" s="114" t="s">
        <v>9</v>
      </c>
      <c r="E124" s="114">
        <f>'冠名基金收支明细 (2022)'!E87+'冠名基金收支明细 (2022)'!E88</f>
        <v>120000</v>
      </c>
      <c r="F124" s="98"/>
      <c r="G124" s="176"/>
      <c r="H124" s="109"/>
      <c r="I124" s="161"/>
      <c r="J124" s="164" t="s">
        <v>38</v>
      </c>
      <c r="K124" s="162" t="s">
        <v>156</v>
      </c>
      <c r="L124" s="157" t="s">
        <v>150</v>
      </c>
    </row>
    <row r="125" spans="1:18" s="158" customFormat="1" ht="30" customHeight="1" x14ac:dyDescent="0.15">
      <c r="A125" s="154"/>
      <c r="B125" s="108" t="s">
        <v>347</v>
      </c>
      <c r="C125" s="114">
        <v>180000</v>
      </c>
      <c r="D125" s="114">
        <v>240000</v>
      </c>
      <c r="E125" s="114">
        <f>C125-D125</f>
        <v>-60000</v>
      </c>
      <c r="F125" s="98"/>
      <c r="G125" s="176"/>
      <c r="H125" s="109"/>
      <c r="I125" s="161"/>
      <c r="J125" s="164" t="s">
        <v>38</v>
      </c>
      <c r="K125" s="162" t="s">
        <v>156</v>
      </c>
      <c r="L125" s="157" t="s">
        <v>150</v>
      </c>
    </row>
    <row r="126" spans="1:18" s="158" customFormat="1" ht="30" customHeight="1" x14ac:dyDescent="0.15">
      <c r="A126" s="154" t="s">
        <v>293</v>
      </c>
      <c r="B126" s="116" t="s">
        <v>157</v>
      </c>
      <c r="C126" s="115">
        <f>C128</f>
        <v>100000</v>
      </c>
      <c r="D126" s="115">
        <f>D128</f>
        <v>100000</v>
      </c>
      <c r="E126" s="115">
        <f>E127+E128</f>
        <v>0</v>
      </c>
      <c r="F126" s="98">
        <v>6</v>
      </c>
      <c r="G126" s="176">
        <v>25</v>
      </c>
      <c r="H126" s="109" t="s">
        <v>158</v>
      </c>
      <c r="I126" s="161">
        <v>13906150158</v>
      </c>
      <c r="J126" s="164" t="s">
        <v>38</v>
      </c>
      <c r="K126" s="162" t="s">
        <v>159</v>
      </c>
      <c r="L126" s="157" t="s">
        <v>150</v>
      </c>
      <c r="R126" s="159"/>
    </row>
    <row r="127" spans="1:18" s="158" customFormat="1" ht="30" customHeight="1" x14ac:dyDescent="0.15">
      <c r="A127" s="154"/>
      <c r="B127" s="108" t="s">
        <v>348</v>
      </c>
      <c r="C127" s="97" t="s">
        <v>9</v>
      </c>
      <c r="D127" s="97" t="s">
        <v>9</v>
      </c>
      <c r="E127" s="114">
        <f>'冠名基金收支明细 (2022)'!E90+'冠名基金收支明细 (2022)'!E91</f>
        <v>0</v>
      </c>
      <c r="F127" s="98"/>
      <c r="G127" s="176"/>
      <c r="H127" s="109"/>
      <c r="I127" s="161"/>
      <c r="J127" s="164" t="s">
        <v>38</v>
      </c>
      <c r="K127" s="162" t="s">
        <v>159</v>
      </c>
      <c r="L127" s="157" t="s">
        <v>150</v>
      </c>
      <c r="R127" s="159"/>
    </row>
    <row r="128" spans="1:18" s="158" customFormat="1" ht="30" customHeight="1" x14ac:dyDescent="0.15">
      <c r="A128" s="154"/>
      <c r="B128" s="108" t="s">
        <v>347</v>
      </c>
      <c r="C128" s="114">
        <v>100000</v>
      </c>
      <c r="D128" s="114">
        <v>100000</v>
      </c>
      <c r="E128" s="114">
        <f>C128-D128</f>
        <v>0</v>
      </c>
      <c r="F128" s="98"/>
      <c r="G128" s="176"/>
      <c r="H128" s="109"/>
      <c r="I128" s="161"/>
      <c r="J128" s="164" t="s">
        <v>38</v>
      </c>
      <c r="K128" s="162" t="s">
        <v>159</v>
      </c>
      <c r="L128" s="157" t="s">
        <v>150</v>
      </c>
    </row>
    <row r="129" spans="1:12" s="158" customFormat="1" ht="30" customHeight="1" x14ac:dyDescent="0.15">
      <c r="A129" s="154" t="s">
        <v>294</v>
      </c>
      <c r="B129" s="116" t="s">
        <v>160</v>
      </c>
      <c r="C129" s="115">
        <f>C131</f>
        <v>270000</v>
      </c>
      <c r="D129" s="115">
        <f>D131</f>
        <v>424000</v>
      </c>
      <c r="E129" s="115">
        <f>E130+E131</f>
        <v>480600</v>
      </c>
      <c r="F129" s="98">
        <v>38</v>
      </c>
      <c r="G129" s="176">
        <v>40</v>
      </c>
      <c r="H129" s="109" t="s">
        <v>161</v>
      </c>
      <c r="I129" s="161">
        <v>13906172858</v>
      </c>
      <c r="J129" s="164" t="s">
        <v>38</v>
      </c>
      <c r="K129" s="162" t="s">
        <v>162</v>
      </c>
      <c r="L129" s="157" t="s">
        <v>150</v>
      </c>
    </row>
    <row r="130" spans="1:12" s="158" customFormat="1" ht="30" customHeight="1" x14ac:dyDescent="0.15">
      <c r="A130" s="154"/>
      <c r="B130" s="108" t="s">
        <v>348</v>
      </c>
      <c r="C130" s="97" t="s">
        <v>9</v>
      </c>
      <c r="D130" s="97" t="s">
        <v>9</v>
      </c>
      <c r="E130" s="114">
        <f>'冠名基金收支明细 (2022)'!E93+'冠名基金收支明细 (2022)'!E94</f>
        <v>634600</v>
      </c>
      <c r="F130" s="98"/>
      <c r="G130" s="176"/>
      <c r="H130" s="109"/>
      <c r="I130" s="161"/>
      <c r="J130" s="164" t="s">
        <v>38</v>
      </c>
      <c r="K130" s="162" t="s">
        <v>162</v>
      </c>
      <c r="L130" s="157" t="s">
        <v>150</v>
      </c>
    </row>
    <row r="131" spans="1:12" s="158" customFormat="1" ht="30" customHeight="1" x14ac:dyDescent="0.15">
      <c r="A131" s="154"/>
      <c r="B131" s="108" t="s">
        <v>347</v>
      </c>
      <c r="C131" s="114">
        <v>270000</v>
      </c>
      <c r="D131" s="114">
        <v>424000</v>
      </c>
      <c r="E131" s="114">
        <f>C131-D131</f>
        <v>-154000</v>
      </c>
      <c r="F131" s="98"/>
      <c r="G131" s="176"/>
      <c r="H131" s="109"/>
      <c r="I131" s="161"/>
      <c r="J131" s="164" t="s">
        <v>38</v>
      </c>
      <c r="K131" s="162" t="s">
        <v>162</v>
      </c>
      <c r="L131" s="157" t="s">
        <v>150</v>
      </c>
    </row>
    <row r="132" spans="1:12" s="158" customFormat="1" ht="30" customHeight="1" x14ac:dyDescent="0.15">
      <c r="A132" s="154" t="s">
        <v>295</v>
      </c>
      <c r="B132" s="116" t="s">
        <v>163</v>
      </c>
      <c r="C132" s="115">
        <f>C134</f>
        <v>0</v>
      </c>
      <c r="D132" s="115">
        <f>D134</f>
        <v>0</v>
      </c>
      <c r="E132" s="115">
        <f>E133+E134</f>
        <v>0</v>
      </c>
      <c r="F132" s="98">
        <v>15</v>
      </c>
      <c r="G132" s="176">
        <v>20</v>
      </c>
      <c r="H132" s="109" t="s">
        <v>164</v>
      </c>
      <c r="I132" s="161">
        <v>13861708930</v>
      </c>
      <c r="J132" s="164" t="s">
        <v>38</v>
      </c>
      <c r="K132" s="162" t="s">
        <v>165</v>
      </c>
      <c r="L132" s="157" t="s">
        <v>150</v>
      </c>
    </row>
    <row r="133" spans="1:12" s="158" customFormat="1" ht="30" customHeight="1" x14ac:dyDescent="0.15">
      <c r="A133" s="197"/>
      <c r="B133" s="108" t="s">
        <v>348</v>
      </c>
      <c r="C133" s="99" t="s">
        <v>9</v>
      </c>
      <c r="D133" s="99" t="s">
        <v>9</v>
      </c>
      <c r="E133" s="114">
        <f>'冠名基金收支明细 (2022)'!E96+'冠名基金收支明细 (2022)'!E97</f>
        <v>0</v>
      </c>
      <c r="F133" s="98"/>
      <c r="G133" s="176"/>
      <c r="H133" s="109"/>
      <c r="I133" s="161"/>
      <c r="J133" s="164" t="s">
        <v>38</v>
      </c>
      <c r="K133" s="162" t="s">
        <v>165</v>
      </c>
      <c r="L133" s="157" t="s">
        <v>150</v>
      </c>
    </row>
    <row r="134" spans="1:12" s="158" customFormat="1" ht="30" customHeight="1" x14ac:dyDescent="0.15">
      <c r="A134" s="154"/>
      <c r="B134" s="108" t="s">
        <v>347</v>
      </c>
      <c r="C134" s="114"/>
      <c r="D134" s="114">
        <v>0</v>
      </c>
      <c r="E134" s="114">
        <f>C134-D134</f>
        <v>0</v>
      </c>
      <c r="F134" s="98"/>
      <c r="G134" s="176"/>
      <c r="H134" s="109"/>
      <c r="I134" s="161"/>
      <c r="J134" s="164" t="s">
        <v>38</v>
      </c>
      <c r="K134" s="162" t="s">
        <v>165</v>
      </c>
      <c r="L134" s="157" t="s">
        <v>150</v>
      </c>
    </row>
    <row r="135" spans="1:12" ht="30" customHeight="1" x14ac:dyDescent="0.15">
      <c r="A135" s="154" t="s">
        <v>296</v>
      </c>
      <c r="B135" s="116" t="s">
        <v>166</v>
      </c>
      <c r="C135" s="115">
        <f>C137</f>
        <v>261000</v>
      </c>
      <c r="D135" s="115">
        <f>D137</f>
        <v>261000</v>
      </c>
      <c r="E135" s="115">
        <f>E136+E137</f>
        <v>2000</v>
      </c>
      <c r="F135" s="98">
        <v>8</v>
      </c>
      <c r="G135" s="176">
        <v>20</v>
      </c>
      <c r="H135" s="109" t="s">
        <v>167</v>
      </c>
      <c r="I135" s="161">
        <v>13812030518</v>
      </c>
      <c r="J135" s="164" t="s">
        <v>38</v>
      </c>
      <c r="K135" s="162" t="s">
        <v>168</v>
      </c>
      <c r="L135" s="157" t="s">
        <v>150</v>
      </c>
    </row>
    <row r="136" spans="1:12" ht="30" customHeight="1" x14ac:dyDescent="0.15">
      <c r="A136" s="154"/>
      <c r="B136" s="108" t="s">
        <v>348</v>
      </c>
      <c r="C136" s="97" t="s">
        <v>9</v>
      </c>
      <c r="D136" s="97" t="s">
        <v>9</v>
      </c>
      <c r="E136" s="114">
        <f>'冠名基金收支明细 (2022)'!E99+'冠名基金收支明细 (2022)'!E100</f>
        <v>2000</v>
      </c>
      <c r="F136" s="98"/>
      <c r="G136" s="176"/>
      <c r="H136" s="109"/>
      <c r="I136" s="161"/>
      <c r="J136" s="164" t="s">
        <v>38</v>
      </c>
      <c r="K136" s="162" t="s">
        <v>168</v>
      </c>
      <c r="L136" s="157" t="s">
        <v>150</v>
      </c>
    </row>
    <row r="137" spans="1:12" ht="30" customHeight="1" x14ac:dyDescent="0.15">
      <c r="A137" s="154"/>
      <c r="B137" s="108" t="s">
        <v>347</v>
      </c>
      <c r="C137" s="114">
        <v>261000</v>
      </c>
      <c r="D137" s="114">
        <v>261000</v>
      </c>
      <c r="E137" s="114">
        <f>C137-D137</f>
        <v>0</v>
      </c>
      <c r="F137" s="98"/>
      <c r="G137" s="176"/>
      <c r="H137" s="109"/>
      <c r="I137" s="161"/>
      <c r="J137" s="164" t="s">
        <v>38</v>
      </c>
      <c r="K137" s="162" t="s">
        <v>168</v>
      </c>
      <c r="L137" s="157" t="s">
        <v>150</v>
      </c>
    </row>
    <row r="138" spans="1:12" ht="30" customHeight="1" x14ac:dyDescent="0.15">
      <c r="A138" s="154" t="s">
        <v>297</v>
      </c>
      <c r="B138" s="116" t="s">
        <v>169</v>
      </c>
      <c r="C138" s="115">
        <f>C140</f>
        <v>0</v>
      </c>
      <c r="D138" s="115">
        <f>D140</f>
        <v>90000</v>
      </c>
      <c r="E138" s="115">
        <f>E139+E140</f>
        <v>30000</v>
      </c>
      <c r="F138" s="98">
        <v>10</v>
      </c>
      <c r="G138" s="176">
        <v>20</v>
      </c>
      <c r="H138" s="109" t="s">
        <v>170</v>
      </c>
      <c r="I138" s="161">
        <v>13906182608</v>
      </c>
      <c r="J138" s="164" t="s">
        <v>38</v>
      </c>
      <c r="K138" s="162" t="s">
        <v>171</v>
      </c>
      <c r="L138" s="157" t="s">
        <v>150</v>
      </c>
    </row>
    <row r="139" spans="1:12" ht="30" customHeight="1" x14ac:dyDescent="0.15">
      <c r="A139" s="154"/>
      <c r="B139" s="108" t="s">
        <v>45</v>
      </c>
      <c r="C139" s="114">
        <v>0</v>
      </c>
      <c r="D139" s="114">
        <v>0</v>
      </c>
      <c r="E139" s="114">
        <f>'冠名基金收支明细 (2022)'!E102</f>
        <v>120000</v>
      </c>
      <c r="F139" s="98"/>
      <c r="G139" s="176"/>
      <c r="H139" s="109"/>
      <c r="I139" s="161"/>
      <c r="J139" s="164" t="s">
        <v>38</v>
      </c>
      <c r="K139" s="162" t="s">
        <v>171</v>
      </c>
      <c r="L139" s="157" t="s">
        <v>150</v>
      </c>
    </row>
    <row r="140" spans="1:12" ht="30" customHeight="1" x14ac:dyDescent="0.15">
      <c r="A140" s="154"/>
      <c r="B140" s="108" t="s">
        <v>347</v>
      </c>
      <c r="C140" s="114">
        <v>0</v>
      </c>
      <c r="D140" s="114">
        <v>90000</v>
      </c>
      <c r="E140" s="114">
        <f>C140-D140</f>
        <v>-90000</v>
      </c>
      <c r="F140" s="98"/>
      <c r="G140" s="176"/>
      <c r="H140" s="109"/>
      <c r="I140" s="161"/>
      <c r="J140" s="164" t="s">
        <v>38</v>
      </c>
      <c r="K140" s="162" t="s">
        <v>171</v>
      </c>
      <c r="L140" s="157" t="s">
        <v>150</v>
      </c>
    </row>
    <row r="141" spans="1:12" ht="30" customHeight="1" x14ac:dyDescent="0.15">
      <c r="A141" s="154" t="s">
        <v>350</v>
      </c>
      <c r="B141" s="104" t="s">
        <v>301</v>
      </c>
      <c r="C141" s="96">
        <f>C143</f>
        <v>915000</v>
      </c>
      <c r="D141" s="96">
        <f>D143</f>
        <v>935000</v>
      </c>
      <c r="E141" s="96">
        <f>E142+E143</f>
        <v>0</v>
      </c>
      <c r="F141" s="98"/>
      <c r="G141" s="176"/>
      <c r="H141" s="109"/>
      <c r="I141" s="161"/>
      <c r="J141" s="113" t="s">
        <v>173</v>
      </c>
      <c r="K141" s="162" t="s">
        <v>165</v>
      </c>
      <c r="L141" s="157" t="s">
        <v>340</v>
      </c>
    </row>
    <row r="142" spans="1:12" ht="30" customHeight="1" x14ac:dyDescent="0.15">
      <c r="A142" s="154"/>
      <c r="B142" s="108" t="s">
        <v>45</v>
      </c>
      <c r="C142" s="97" t="s">
        <v>9</v>
      </c>
      <c r="D142" s="97" t="s">
        <v>9</v>
      </c>
      <c r="E142" s="98">
        <f>'冠名基金收支明细 (2022)'!E103</f>
        <v>20000</v>
      </c>
      <c r="F142" s="98"/>
      <c r="G142" s="176"/>
      <c r="H142" s="109"/>
      <c r="I142" s="161"/>
      <c r="J142" s="164" t="s">
        <v>173</v>
      </c>
      <c r="K142" s="162" t="s">
        <v>165</v>
      </c>
      <c r="L142" s="157" t="s">
        <v>340</v>
      </c>
    </row>
    <row r="143" spans="1:12" ht="30" customHeight="1" x14ac:dyDescent="0.15">
      <c r="A143" s="186"/>
      <c r="B143" s="127" t="s">
        <v>347</v>
      </c>
      <c r="C143" s="126">
        <v>915000</v>
      </c>
      <c r="D143" s="126">
        <v>935000</v>
      </c>
      <c r="E143" s="126">
        <f>C143-D143</f>
        <v>-20000</v>
      </c>
      <c r="F143" s="126"/>
      <c r="G143" s="184"/>
      <c r="H143" s="171"/>
      <c r="I143" s="172"/>
      <c r="J143" s="173" t="s">
        <v>173</v>
      </c>
      <c r="K143" s="198" t="s">
        <v>165</v>
      </c>
      <c r="L143" s="175" t="s">
        <v>340</v>
      </c>
    </row>
    <row r="144" spans="1:12" s="158" customFormat="1" ht="30" customHeight="1" x14ac:dyDescent="0.15">
      <c r="A144" s="154" t="s">
        <v>179</v>
      </c>
      <c r="B144" s="104" t="s">
        <v>415</v>
      </c>
      <c r="C144" s="96">
        <f>C146</f>
        <v>1000000</v>
      </c>
      <c r="D144" s="96">
        <f>D146</f>
        <v>1025765</v>
      </c>
      <c r="E144" s="96">
        <f>E145+E146</f>
        <v>256918</v>
      </c>
      <c r="F144" s="96">
        <v>64</v>
      </c>
      <c r="G144" s="160">
        <v>400</v>
      </c>
      <c r="H144" s="109" t="s">
        <v>181</v>
      </c>
      <c r="I144" s="161">
        <v>13801493939</v>
      </c>
      <c r="J144" s="113" t="s">
        <v>93</v>
      </c>
      <c r="K144" s="162" t="s">
        <v>182</v>
      </c>
      <c r="L144" s="157" t="s">
        <v>183</v>
      </c>
    </row>
    <row r="145" spans="1:12" s="158" customFormat="1" ht="30" customHeight="1" x14ac:dyDescent="0.15">
      <c r="A145" s="163"/>
      <c r="B145" s="110" t="s">
        <v>348</v>
      </c>
      <c r="C145" s="97" t="s">
        <v>9</v>
      </c>
      <c r="D145" s="97" t="s">
        <v>9</v>
      </c>
      <c r="E145" s="98">
        <f>'冠名基金收支明细 (2022)'!E105</f>
        <v>282683</v>
      </c>
      <c r="F145" s="96"/>
      <c r="G145" s="160"/>
      <c r="H145" s="109"/>
      <c r="I145" s="161"/>
      <c r="J145" s="164" t="s">
        <v>93</v>
      </c>
      <c r="K145" s="162" t="s">
        <v>182</v>
      </c>
      <c r="L145" s="157" t="s">
        <v>183</v>
      </c>
    </row>
    <row r="146" spans="1:12" s="158" customFormat="1" ht="30" customHeight="1" x14ac:dyDescent="0.15">
      <c r="A146" s="163"/>
      <c r="B146" s="110" t="s">
        <v>347</v>
      </c>
      <c r="C146" s="98">
        <v>1000000</v>
      </c>
      <c r="D146" s="98">
        <v>1025765</v>
      </c>
      <c r="E146" s="98">
        <f>C146-D146</f>
        <v>-25765</v>
      </c>
      <c r="F146" s="96"/>
      <c r="G146" s="160"/>
      <c r="H146" s="109"/>
      <c r="I146" s="161"/>
      <c r="J146" s="164" t="s">
        <v>93</v>
      </c>
      <c r="K146" s="162" t="s">
        <v>182</v>
      </c>
      <c r="L146" s="157" t="s">
        <v>183</v>
      </c>
    </row>
    <row r="147" spans="1:12" s="158" customFormat="1" ht="30" customHeight="1" x14ac:dyDescent="0.15">
      <c r="A147" s="211" t="s">
        <v>184</v>
      </c>
      <c r="B147" s="134" t="s">
        <v>416</v>
      </c>
      <c r="C147" s="190">
        <f>C149</f>
        <v>400000</v>
      </c>
      <c r="D147" s="190">
        <f>D149</f>
        <v>341500</v>
      </c>
      <c r="E147" s="190">
        <f>E148+E149</f>
        <v>146000</v>
      </c>
      <c r="F147" s="190">
        <v>40</v>
      </c>
      <c r="G147" s="191">
        <v>195</v>
      </c>
      <c r="H147" s="192" t="s">
        <v>186</v>
      </c>
      <c r="I147" s="193">
        <v>13961104728</v>
      </c>
      <c r="J147" s="213" t="s">
        <v>187</v>
      </c>
      <c r="K147" s="214" t="s">
        <v>188</v>
      </c>
      <c r="L147" s="215" t="s">
        <v>189</v>
      </c>
    </row>
    <row r="148" spans="1:12" s="158" customFormat="1" ht="30" customHeight="1" x14ac:dyDescent="0.15">
      <c r="A148" s="163"/>
      <c r="B148" s="110" t="s">
        <v>348</v>
      </c>
      <c r="C148" s="97" t="s">
        <v>9</v>
      </c>
      <c r="D148" s="97" t="s">
        <v>9</v>
      </c>
      <c r="E148" s="98">
        <f>'冠名基金收支明细 (2022)'!E108</f>
        <v>87500</v>
      </c>
      <c r="F148" s="96"/>
      <c r="G148" s="160"/>
      <c r="H148" s="109"/>
      <c r="I148" s="161"/>
      <c r="J148" s="164" t="s">
        <v>187</v>
      </c>
      <c r="K148" s="162" t="s">
        <v>188</v>
      </c>
      <c r="L148" s="157" t="s">
        <v>189</v>
      </c>
    </row>
    <row r="149" spans="1:12" s="158" customFormat="1" ht="30" customHeight="1" x14ac:dyDescent="0.15">
      <c r="A149" s="163"/>
      <c r="B149" s="110" t="s">
        <v>347</v>
      </c>
      <c r="C149" s="98">
        <v>400000</v>
      </c>
      <c r="D149" s="98">
        <v>341500</v>
      </c>
      <c r="E149" s="98">
        <f>C149-D149</f>
        <v>58500</v>
      </c>
      <c r="F149" s="96"/>
      <c r="G149" s="160"/>
      <c r="H149" s="109"/>
      <c r="I149" s="161"/>
      <c r="J149" s="164" t="s">
        <v>187</v>
      </c>
      <c r="K149" s="162" t="s">
        <v>188</v>
      </c>
      <c r="L149" s="157" t="s">
        <v>189</v>
      </c>
    </row>
    <row r="150" spans="1:12" s="158" customFormat="1" ht="30" customHeight="1" x14ac:dyDescent="0.15">
      <c r="A150" s="154" t="s">
        <v>190</v>
      </c>
      <c r="B150" s="104" t="s">
        <v>417</v>
      </c>
      <c r="C150" s="96">
        <f>C152</f>
        <v>650000</v>
      </c>
      <c r="D150" s="96">
        <f>D152</f>
        <v>696221</v>
      </c>
      <c r="E150" s="96">
        <f>E151+E152</f>
        <v>50760</v>
      </c>
      <c r="F150" s="96">
        <v>50</v>
      </c>
      <c r="G150" s="160">
        <v>55</v>
      </c>
      <c r="H150" s="109" t="s">
        <v>186</v>
      </c>
      <c r="I150" s="161">
        <v>13961104728</v>
      </c>
      <c r="J150" s="113" t="s">
        <v>192</v>
      </c>
      <c r="K150" s="162" t="s">
        <v>188</v>
      </c>
      <c r="L150" s="157" t="s">
        <v>193</v>
      </c>
    </row>
    <row r="151" spans="1:12" s="158" customFormat="1" ht="30" customHeight="1" x14ac:dyDescent="0.15">
      <c r="A151" s="163"/>
      <c r="B151" s="110" t="s">
        <v>348</v>
      </c>
      <c r="C151" s="97" t="s">
        <v>9</v>
      </c>
      <c r="D151" s="97" t="s">
        <v>9</v>
      </c>
      <c r="E151" s="98">
        <f>'冠名基金收支明细 (2022)'!E111</f>
        <v>96981</v>
      </c>
      <c r="F151" s="96"/>
      <c r="G151" s="160"/>
      <c r="H151" s="109"/>
      <c r="I151" s="161"/>
      <c r="J151" s="164" t="s">
        <v>192</v>
      </c>
      <c r="K151" s="162" t="s">
        <v>188</v>
      </c>
      <c r="L151" s="157" t="s">
        <v>193</v>
      </c>
    </row>
    <row r="152" spans="1:12" s="158" customFormat="1" ht="30" customHeight="1" x14ac:dyDescent="0.15">
      <c r="A152" s="168"/>
      <c r="B152" s="125" t="s">
        <v>347</v>
      </c>
      <c r="C152" s="126">
        <v>650000</v>
      </c>
      <c r="D152" s="126">
        <v>696221</v>
      </c>
      <c r="E152" s="126">
        <f>C152-D152</f>
        <v>-46221</v>
      </c>
      <c r="F152" s="169"/>
      <c r="G152" s="170"/>
      <c r="H152" s="171"/>
      <c r="I152" s="172"/>
      <c r="J152" s="173" t="s">
        <v>192</v>
      </c>
      <c r="K152" s="198" t="s">
        <v>188</v>
      </c>
      <c r="L152" s="175" t="s">
        <v>193</v>
      </c>
    </row>
    <row r="153" spans="1:12" s="158" customFormat="1" ht="30" customHeight="1" x14ac:dyDescent="0.15">
      <c r="A153" s="154" t="s">
        <v>196</v>
      </c>
      <c r="B153" s="104" t="s">
        <v>418</v>
      </c>
      <c r="C153" s="96">
        <f>C155</f>
        <v>0</v>
      </c>
      <c r="D153" s="96">
        <f>D155</f>
        <v>0</v>
      </c>
      <c r="E153" s="96">
        <f>E154+E155</f>
        <v>49852.5</v>
      </c>
      <c r="F153" s="96">
        <v>12</v>
      </c>
      <c r="G153" s="160">
        <v>130</v>
      </c>
      <c r="H153" s="109" t="s">
        <v>198</v>
      </c>
      <c r="I153" s="161">
        <v>13706203808</v>
      </c>
      <c r="J153" s="113" t="s">
        <v>187</v>
      </c>
      <c r="K153" s="162" t="s">
        <v>199</v>
      </c>
      <c r="L153" s="157" t="s">
        <v>200</v>
      </c>
    </row>
    <row r="154" spans="1:12" s="158" customFormat="1" ht="30" customHeight="1" x14ac:dyDescent="0.15">
      <c r="A154" s="163"/>
      <c r="B154" s="109" t="s">
        <v>348</v>
      </c>
      <c r="C154" s="97" t="s">
        <v>9</v>
      </c>
      <c r="D154" s="97" t="s">
        <v>9</v>
      </c>
      <c r="E154" s="98">
        <f>'冠名基金收支明细 (2022)'!E114</f>
        <v>49852.5</v>
      </c>
      <c r="F154" s="96"/>
      <c r="G154" s="160"/>
      <c r="H154" s="109"/>
      <c r="I154" s="161"/>
      <c r="J154" s="164" t="s">
        <v>187</v>
      </c>
      <c r="K154" s="162" t="s">
        <v>199</v>
      </c>
      <c r="L154" s="157" t="s">
        <v>200</v>
      </c>
    </row>
    <row r="155" spans="1:12" s="158" customFormat="1" ht="30" hidden="1" customHeight="1" x14ac:dyDescent="0.15">
      <c r="A155" s="163"/>
      <c r="B155" s="110" t="s">
        <v>347</v>
      </c>
      <c r="C155" s="98">
        <v>0</v>
      </c>
      <c r="D155" s="98">
        <v>0</v>
      </c>
      <c r="E155" s="98">
        <f>C155-D155</f>
        <v>0</v>
      </c>
      <c r="F155" s="96"/>
      <c r="G155" s="160"/>
      <c r="H155" s="109"/>
      <c r="I155" s="161"/>
      <c r="J155" s="164" t="s">
        <v>187</v>
      </c>
      <c r="K155" s="162" t="s">
        <v>199</v>
      </c>
      <c r="L155" s="157" t="s">
        <v>200</v>
      </c>
    </row>
    <row r="156" spans="1:12" s="158" customFormat="1" ht="30" customHeight="1" x14ac:dyDescent="0.15">
      <c r="A156" s="154" t="s">
        <v>201</v>
      </c>
      <c r="B156" s="104" t="s">
        <v>202</v>
      </c>
      <c r="C156" s="96">
        <f>C157+C160+C163+C166+C169+C172+C174</f>
        <v>638000</v>
      </c>
      <c r="D156" s="96">
        <f>D157+D160+D163+D166+D169+D172+D174</f>
        <v>638000</v>
      </c>
      <c r="E156" s="96">
        <f>E157+E160+E163+E166+E169+E172+E174</f>
        <v>0</v>
      </c>
      <c r="F156" s="96"/>
      <c r="G156" s="160"/>
      <c r="H156" s="109"/>
      <c r="I156" s="161"/>
      <c r="J156" s="113" t="s">
        <v>10</v>
      </c>
      <c r="K156" s="162" t="s">
        <v>203</v>
      </c>
      <c r="L156" s="157" t="s">
        <v>204</v>
      </c>
    </row>
    <row r="157" spans="1:12" s="158" customFormat="1" ht="30" customHeight="1" x14ac:dyDescent="0.15">
      <c r="A157" s="163"/>
      <c r="B157" s="116" t="s">
        <v>205</v>
      </c>
      <c r="C157" s="115">
        <f>C159</f>
        <v>0</v>
      </c>
      <c r="D157" s="115">
        <f>D159</f>
        <v>0</v>
      </c>
      <c r="E157" s="115">
        <f>E158+E159</f>
        <v>0</v>
      </c>
      <c r="F157" s="96"/>
      <c r="G157" s="160"/>
      <c r="H157" s="109"/>
      <c r="I157" s="161"/>
      <c r="J157" s="164" t="s">
        <v>10</v>
      </c>
      <c r="K157" s="162" t="s">
        <v>206</v>
      </c>
      <c r="L157" s="157" t="s">
        <v>204</v>
      </c>
    </row>
    <row r="158" spans="1:12" s="158" customFormat="1" ht="30" customHeight="1" x14ac:dyDescent="0.15">
      <c r="A158" s="163"/>
      <c r="B158" s="116" t="s">
        <v>45</v>
      </c>
      <c r="C158" s="118" t="s">
        <v>9</v>
      </c>
      <c r="D158" s="118" t="s">
        <v>9</v>
      </c>
      <c r="E158" s="114">
        <f>'冠名基金收支明细 (2022)'!E119</f>
        <v>0</v>
      </c>
      <c r="F158" s="96"/>
      <c r="G158" s="160"/>
      <c r="H158" s="109"/>
      <c r="I158" s="161"/>
      <c r="J158" s="164" t="s">
        <v>10</v>
      </c>
      <c r="K158" s="162" t="s">
        <v>206</v>
      </c>
      <c r="L158" s="157" t="s">
        <v>204</v>
      </c>
    </row>
    <row r="159" spans="1:12" s="158" customFormat="1" ht="30" customHeight="1" x14ac:dyDescent="0.15">
      <c r="A159" s="163"/>
      <c r="B159" s="117" t="s">
        <v>347</v>
      </c>
      <c r="C159" s="114">
        <v>0</v>
      </c>
      <c r="D159" s="114">
        <v>0</v>
      </c>
      <c r="E159" s="114">
        <f>C159-D159</f>
        <v>0</v>
      </c>
      <c r="F159" s="96"/>
      <c r="G159" s="160"/>
      <c r="H159" s="109"/>
      <c r="I159" s="161"/>
      <c r="J159" s="164" t="s">
        <v>10</v>
      </c>
      <c r="K159" s="162" t="s">
        <v>206</v>
      </c>
      <c r="L159" s="157" t="s">
        <v>204</v>
      </c>
    </row>
    <row r="160" spans="1:12" s="158" customFormat="1" ht="30" customHeight="1" x14ac:dyDescent="0.15">
      <c r="A160" s="163"/>
      <c r="B160" s="116" t="s">
        <v>207</v>
      </c>
      <c r="C160" s="115">
        <f>C162</f>
        <v>100000</v>
      </c>
      <c r="D160" s="115">
        <f>D162</f>
        <v>100000</v>
      </c>
      <c r="E160" s="115">
        <f>E161+E162</f>
        <v>0</v>
      </c>
      <c r="F160" s="96"/>
      <c r="G160" s="160"/>
      <c r="H160" s="109"/>
      <c r="I160" s="161"/>
      <c r="J160" s="164" t="s">
        <v>10</v>
      </c>
      <c r="K160" s="162" t="s">
        <v>208</v>
      </c>
      <c r="L160" s="157" t="s">
        <v>204</v>
      </c>
    </row>
    <row r="161" spans="1:13" s="158" customFormat="1" ht="30" customHeight="1" x14ac:dyDescent="0.15">
      <c r="A161" s="163"/>
      <c r="B161" s="116" t="s">
        <v>45</v>
      </c>
      <c r="C161" s="118" t="s">
        <v>9</v>
      </c>
      <c r="D161" s="118" t="s">
        <v>9</v>
      </c>
      <c r="E161" s="114">
        <f>'冠名基金收支明细 (2022)'!E121</f>
        <v>0</v>
      </c>
      <c r="F161" s="96"/>
      <c r="G161" s="160"/>
      <c r="H161" s="109"/>
      <c r="I161" s="161"/>
      <c r="J161" s="164" t="s">
        <v>10</v>
      </c>
      <c r="K161" s="162" t="s">
        <v>208</v>
      </c>
      <c r="L161" s="157" t="s">
        <v>204</v>
      </c>
    </row>
    <row r="162" spans="1:13" s="158" customFormat="1" ht="30" customHeight="1" x14ac:dyDescent="0.15">
      <c r="A162" s="163"/>
      <c r="B162" s="117" t="s">
        <v>347</v>
      </c>
      <c r="C162" s="114">
        <v>100000</v>
      </c>
      <c r="D162" s="114">
        <v>100000</v>
      </c>
      <c r="E162" s="114">
        <f>C162-D162</f>
        <v>0</v>
      </c>
      <c r="F162" s="96"/>
      <c r="G162" s="160"/>
      <c r="H162" s="109"/>
      <c r="I162" s="161"/>
      <c r="J162" s="164" t="s">
        <v>10</v>
      </c>
      <c r="K162" s="162" t="s">
        <v>208</v>
      </c>
      <c r="L162" s="157" t="s">
        <v>204</v>
      </c>
    </row>
    <row r="163" spans="1:13" s="158" customFormat="1" ht="30" customHeight="1" x14ac:dyDescent="0.15">
      <c r="A163" s="163"/>
      <c r="B163" s="116" t="s">
        <v>209</v>
      </c>
      <c r="C163" s="115">
        <f>C165</f>
        <v>0</v>
      </c>
      <c r="D163" s="115">
        <f>D165</f>
        <v>0</v>
      </c>
      <c r="E163" s="115">
        <f>E164+E165</f>
        <v>0</v>
      </c>
      <c r="F163" s="96"/>
      <c r="G163" s="160"/>
      <c r="H163" s="109"/>
      <c r="I163" s="161"/>
      <c r="J163" s="164" t="s">
        <v>10</v>
      </c>
      <c r="K163" s="162" t="s">
        <v>210</v>
      </c>
      <c r="L163" s="157" t="s">
        <v>204</v>
      </c>
    </row>
    <row r="164" spans="1:13" s="158" customFormat="1" ht="30" customHeight="1" x14ac:dyDescent="0.15">
      <c r="A164" s="163"/>
      <c r="B164" s="116" t="s">
        <v>45</v>
      </c>
      <c r="C164" s="118" t="s">
        <v>9</v>
      </c>
      <c r="D164" s="118" t="s">
        <v>9</v>
      </c>
      <c r="E164" s="114">
        <f>'冠名基金收支明细 (2022)'!E123</f>
        <v>0</v>
      </c>
      <c r="F164" s="96"/>
      <c r="G164" s="160"/>
      <c r="H164" s="109"/>
      <c r="I164" s="161"/>
      <c r="J164" s="164" t="s">
        <v>10</v>
      </c>
      <c r="K164" s="162" t="s">
        <v>211</v>
      </c>
      <c r="L164" s="157" t="s">
        <v>204</v>
      </c>
    </row>
    <row r="165" spans="1:13" s="158" customFormat="1" ht="30" customHeight="1" x14ac:dyDescent="0.15">
      <c r="A165" s="163"/>
      <c r="B165" s="117" t="s">
        <v>347</v>
      </c>
      <c r="C165" s="114">
        <v>0</v>
      </c>
      <c r="D165" s="114">
        <v>0</v>
      </c>
      <c r="E165" s="114">
        <f>C165-D165</f>
        <v>0</v>
      </c>
      <c r="F165" s="96"/>
      <c r="G165" s="160"/>
      <c r="H165" s="109"/>
      <c r="I165" s="161"/>
      <c r="J165" s="164" t="s">
        <v>10</v>
      </c>
      <c r="K165" s="162" t="s">
        <v>211</v>
      </c>
      <c r="L165" s="157" t="s">
        <v>204</v>
      </c>
    </row>
    <row r="166" spans="1:13" s="158" customFormat="1" ht="30" customHeight="1" x14ac:dyDescent="0.15">
      <c r="A166" s="163"/>
      <c r="B166" s="116" t="s">
        <v>302</v>
      </c>
      <c r="C166" s="115">
        <f>C168</f>
        <v>23000</v>
      </c>
      <c r="D166" s="115">
        <f>D168</f>
        <v>23000</v>
      </c>
      <c r="E166" s="115">
        <f>E167+E168</f>
        <v>0</v>
      </c>
      <c r="F166" s="96"/>
      <c r="G166" s="160"/>
      <c r="H166" s="109"/>
      <c r="I166" s="161"/>
      <c r="J166" s="164" t="s">
        <v>10</v>
      </c>
      <c r="K166" s="162" t="s">
        <v>303</v>
      </c>
      <c r="L166" s="157" t="s">
        <v>204</v>
      </c>
    </row>
    <row r="167" spans="1:13" s="158" customFormat="1" ht="30" customHeight="1" x14ac:dyDescent="0.15">
      <c r="A167" s="163"/>
      <c r="B167" s="116" t="s">
        <v>45</v>
      </c>
      <c r="C167" s="118" t="s">
        <v>9</v>
      </c>
      <c r="D167" s="118" t="s">
        <v>9</v>
      </c>
      <c r="E167" s="114">
        <f>'冠名基金收支明细 (2022)'!E125</f>
        <v>0</v>
      </c>
      <c r="F167" s="96"/>
      <c r="G167" s="160"/>
      <c r="H167" s="109"/>
      <c r="I167" s="161"/>
      <c r="J167" s="164" t="s">
        <v>10</v>
      </c>
      <c r="K167" s="162" t="s">
        <v>303</v>
      </c>
      <c r="L167" s="157" t="s">
        <v>204</v>
      </c>
    </row>
    <row r="168" spans="1:13" s="158" customFormat="1" ht="30" customHeight="1" x14ac:dyDescent="0.15">
      <c r="A168" s="163"/>
      <c r="B168" s="117" t="s">
        <v>347</v>
      </c>
      <c r="C168" s="114">
        <v>23000</v>
      </c>
      <c r="D168" s="114">
        <v>23000</v>
      </c>
      <c r="E168" s="114">
        <f>C168-D168</f>
        <v>0</v>
      </c>
      <c r="F168" s="96"/>
      <c r="G168" s="160"/>
      <c r="H168" s="109"/>
      <c r="I168" s="161"/>
      <c r="J168" s="164" t="s">
        <v>10</v>
      </c>
      <c r="K168" s="162" t="s">
        <v>303</v>
      </c>
      <c r="L168" s="157" t="s">
        <v>204</v>
      </c>
    </row>
    <row r="169" spans="1:13" s="158" customFormat="1" ht="30" customHeight="1" x14ac:dyDescent="0.15">
      <c r="A169" s="163"/>
      <c r="B169" s="116" t="s">
        <v>395</v>
      </c>
      <c r="C169" s="115">
        <f>C171</f>
        <v>200000</v>
      </c>
      <c r="D169" s="115">
        <f>D171</f>
        <v>200000</v>
      </c>
      <c r="E169" s="115">
        <f>E170+E171</f>
        <v>0</v>
      </c>
      <c r="F169" s="96"/>
      <c r="G169" s="160"/>
      <c r="H169" s="109"/>
      <c r="I169" s="161"/>
      <c r="J169" s="164" t="s">
        <v>10</v>
      </c>
      <c r="K169" s="162" t="s">
        <v>305</v>
      </c>
      <c r="L169" s="157" t="s">
        <v>204</v>
      </c>
    </row>
    <row r="170" spans="1:13" s="158" customFormat="1" ht="30" customHeight="1" x14ac:dyDescent="0.15">
      <c r="A170" s="163"/>
      <c r="B170" s="116" t="s">
        <v>45</v>
      </c>
      <c r="C170" s="118" t="s">
        <v>9</v>
      </c>
      <c r="D170" s="118" t="s">
        <v>9</v>
      </c>
      <c r="E170" s="114">
        <f>'冠名基金收支明细 (2022)'!E127</f>
        <v>0</v>
      </c>
      <c r="F170" s="96"/>
      <c r="G170" s="160"/>
      <c r="H170" s="109"/>
      <c r="I170" s="161"/>
      <c r="J170" s="164" t="s">
        <v>10</v>
      </c>
      <c r="K170" s="162" t="s">
        <v>305</v>
      </c>
      <c r="L170" s="157" t="s">
        <v>204</v>
      </c>
    </row>
    <row r="171" spans="1:13" s="158" customFormat="1" ht="30" customHeight="1" x14ac:dyDescent="0.15">
      <c r="A171" s="168"/>
      <c r="B171" s="128" t="s">
        <v>347</v>
      </c>
      <c r="C171" s="129">
        <v>200000</v>
      </c>
      <c r="D171" s="129">
        <v>200000</v>
      </c>
      <c r="E171" s="129">
        <f>C171-D171</f>
        <v>0</v>
      </c>
      <c r="F171" s="169"/>
      <c r="G171" s="170"/>
      <c r="H171" s="171"/>
      <c r="I171" s="172"/>
      <c r="J171" s="173" t="s">
        <v>10</v>
      </c>
      <c r="K171" s="198" t="s">
        <v>305</v>
      </c>
      <c r="L171" s="175" t="s">
        <v>204</v>
      </c>
    </row>
    <row r="172" spans="1:13" s="158" customFormat="1" ht="30" customHeight="1" x14ac:dyDescent="0.15">
      <c r="A172" s="163"/>
      <c r="B172" s="117" t="s">
        <v>396</v>
      </c>
      <c r="C172" s="115">
        <f>C173</f>
        <v>215000</v>
      </c>
      <c r="D172" s="115">
        <f>D173</f>
        <v>215000</v>
      </c>
      <c r="E172" s="115">
        <f>E173</f>
        <v>0</v>
      </c>
      <c r="F172" s="96"/>
      <c r="G172" s="160"/>
      <c r="H172" s="109"/>
      <c r="I172" s="161"/>
      <c r="J172" s="164" t="s">
        <v>10</v>
      </c>
      <c r="K172" s="199" t="s">
        <v>394</v>
      </c>
      <c r="L172" s="157" t="s">
        <v>204</v>
      </c>
    </row>
    <row r="173" spans="1:13" s="158" customFormat="1" ht="30" customHeight="1" x14ac:dyDescent="0.15">
      <c r="A173" s="163"/>
      <c r="B173" s="117" t="s">
        <v>347</v>
      </c>
      <c r="C173" s="114">
        <v>215000</v>
      </c>
      <c r="D173" s="114">
        <v>215000</v>
      </c>
      <c r="E173" s="114">
        <f>C173-D173</f>
        <v>0</v>
      </c>
      <c r="F173" s="96"/>
      <c r="G173" s="160"/>
      <c r="H173" s="109"/>
      <c r="I173" s="161"/>
      <c r="J173" s="164" t="s">
        <v>10</v>
      </c>
      <c r="K173" s="199" t="s">
        <v>394</v>
      </c>
      <c r="L173" s="157" t="s">
        <v>204</v>
      </c>
    </row>
    <row r="174" spans="1:13" s="158" customFormat="1" ht="30" customHeight="1" x14ac:dyDescent="0.15">
      <c r="A174" s="163"/>
      <c r="B174" s="117" t="s">
        <v>398</v>
      </c>
      <c r="C174" s="115">
        <f>C175</f>
        <v>100000</v>
      </c>
      <c r="D174" s="115">
        <f>D175</f>
        <v>100000</v>
      </c>
      <c r="E174" s="115">
        <f>E175</f>
        <v>0</v>
      </c>
      <c r="F174" s="96"/>
      <c r="G174" s="160"/>
      <c r="H174" s="109"/>
      <c r="I174" s="161"/>
      <c r="J174" s="164" t="s">
        <v>10</v>
      </c>
      <c r="K174" s="199" t="s">
        <v>397</v>
      </c>
      <c r="L174" s="157" t="s">
        <v>139</v>
      </c>
    </row>
    <row r="175" spans="1:13" s="158" customFormat="1" ht="30" customHeight="1" x14ac:dyDescent="0.15">
      <c r="A175" s="200"/>
      <c r="B175" s="130" t="s">
        <v>347</v>
      </c>
      <c r="C175" s="131">
        <v>100000</v>
      </c>
      <c r="D175" s="131">
        <v>100000</v>
      </c>
      <c r="E175" s="131">
        <f>C175-D175</f>
        <v>0</v>
      </c>
      <c r="F175" s="201"/>
      <c r="G175" s="202"/>
      <c r="H175" s="195"/>
      <c r="I175" s="203"/>
      <c r="J175" s="194" t="s">
        <v>10</v>
      </c>
      <c r="K175" s="204" t="s">
        <v>397</v>
      </c>
      <c r="L175" s="196" t="s">
        <v>226</v>
      </c>
    </row>
    <row r="176" spans="1:13" ht="30" customHeight="1" x14ac:dyDescent="0.15">
      <c r="A176" s="154" t="s">
        <v>218</v>
      </c>
      <c r="B176" s="104" t="s">
        <v>419</v>
      </c>
      <c r="C176" s="96">
        <f>C178</f>
        <v>100000</v>
      </c>
      <c r="D176" s="96">
        <f>D178</f>
        <v>100000</v>
      </c>
      <c r="E176" s="96">
        <f>E177+E178</f>
        <v>0</v>
      </c>
      <c r="F176" s="96">
        <v>10</v>
      </c>
      <c r="G176" s="160">
        <v>100</v>
      </c>
      <c r="H176" s="109" t="s">
        <v>220</v>
      </c>
      <c r="I176" s="161">
        <v>13805234229</v>
      </c>
      <c r="J176" s="113" t="s">
        <v>187</v>
      </c>
      <c r="K176" s="102" t="s">
        <v>337</v>
      </c>
      <c r="L176" s="157" t="s">
        <v>222</v>
      </c>
      <c r="M176" s="205"/>
    </row>
    <row r="177" spans="1:13" ht="30" hidden="1" customHeight="1" x14ac:dyDescent="0.15">
      <c r="A177" s="206"/>
      <c r="B177" s="109" t="s">
        <v>348</v>
      </c>
      <c r="C177" s="97" t="s">
        <v>9</v>
      </c>
      <c r="D177" s="97" t="s">
        <v>9</v>
      </c>
      <c r="E177" s="98">
        <f>'冠名基金收支明细 (2022)'!E128</f>
        <v>0</v>
      </c>
      <c r="F177" s="96"/>
      <c r="G177" s="160"/>
      <c r="H177" s="109"/>
      <c r="I177" s="161"/>
      <c r="J177" s="164" t="s">
        <v>187</v>
      </c>
      <c r="K177" s="103" t="s">
        <v>337</v>
      </c>
      <c r="L177" s="157" t="s">
        <v>222</v>
      </c>
      <c r="M177" s="205"/>
    </row>
    <row r="178" spans="1:13" ht="30" customHeight="1" x14ac:dyDescent="0.15">
      <c r="A178" s="163"/>
      <c r="B178" s="110" t="s">
        <v>347</v>
      </c>
      <c r="C178" s="98">
        <v>100000</v>
      </c>
      <c r="D178" s="98">
        <v>100000</v>
      </c>
      <c r="E178" s="98">
        <f>C178-D178</f>
        <v>0</v>
      </c>
      <c r="F178" s="96"/>
      <c r="G178" s="160"/>
      <c r="H178" s="109"/>
      <c r="I178" s="161"/>
      <c r="J178" s="164" t="s">
        <v>187</v>
      </c>
      <c r="K178" s="103" t="s">
        <v>337</v>
      </c>
      <c r="L178" s="157" t="s">
        <v>222</v>
      </c>
      <c r="M178" s="205"/>
    </row>
    <row r="179" spans="1:13" ht="30" customHeight="1" x14ac:dyDescent="0.15">
      <c r="A179" s="154" t="s">
        <v>223</v>
      </c>
      <c r="B179" s="104" t="s">
        <v>353</v>
      </c>
      <c r="C179" s="96">
        <f>C181</f>
        <v>200000</v>
      </c>
      <c r="D179" s="96">
        <f>D181</f>
        <v>200000</v>
      </c>
      <c r="E179" s="96">
        <f>E180+E181</f>
        <v>50000</v>
      </c>
      <c r="F179" s="96"/>
      <c r="G179" s="160"/>
      <c r="H179" s="109"/>
      <c r="I179" s="161"/>
      <c r="J179" s="113" t="s">
        <v>187</v>
      </c>
      <c r="K179" s="177" t="s">
        <v>225</v>
      </c>
      <c r="L179" s="157" t="s">
        <v>226</v>
      </c>
      <c r="M179" s="207"/>
    </row>
    <row r="180" spans="1:13" ht="30" customHeight="1" x14ac:dyDescent="0.15">
      <c r="A180" s="163"/>
      <c r="B180" s="110" t="s">
        <v>45</v>
      </c>
      <c r="C180" s="97" t="s">
        <v>9</v>
      </c>
      <c r="D180" s="97" t="s">
        <v>9</v>
      </c>
      <c r="E180" s="98">
        <f>'冠名基金收支明细 (2022)'!E131</f>
        <v>50000</v>
      </c>
      <c r="F180" s="96"/>
      <c r="G180" s="160"/>
      <c r="H180" s="109"/>
      <c r="I180" s="161"/>
      <c r="J180" s="164" t="s">
        <v>187</v>
      </c>
      <c r="K180" s="177" t="s">
        <v>225</v>
      </c>
      <c r="L180" s="157" t="s">
        <v>226</v>
      </c>
      <c r="M180" s="207"/>
    </row>
    <row r="181" spans="1:13" ht="30" customHeight="1" x14ac:dyDescent="0.15">
      <c r="A181" s="163"/>
      <c r="B181" s="110" t="s">
        <v>347</v>
      </c>
      <c r="C181" s="98">
        <v>200000</v>
      </c>
      <c r="D181" s="98">
        <v>200000</v>
      </c>
      <c r="E181" s="98">
        <f>C181-D181</f>
        <v>0</v>
      </c>
      <c r="F181" s="96"/>
      <c r="G181" s="160"/>
      <c r="H181" s="109"/>
      <c r="I181" s="161"/>
      <c r="J181" s="164" t="s">
        <v>187</v>
      </c>
      <c r="K181" s="177" t="s">
        <v>225</v>
      </c>
      <c r="L181" s="157" t="s">
        <v>226</v>
      </c>
      <c r="M181" s="207"/>
    </row>
    <row r="182" spans="1:13" ht="30" customHeight="1" x14ac:dyDescent="0.15">
      <c r="A182" s="154" t="s">
        <v>227</v>
      </c>
      <c r="B182" s="104" t="s">
        <v>354</v>
      </c>
      <c r="C182" s="96">
        <f>C184</f>
        <v>150000</v>
      </c>
      <c r="D182" s="96">
        <f>D184</f>
        <v>150000</v>
      </c>
      <c r="E182" s="96">
        <f>E183+E184</f>
        <v>20000</v>
      </c>
      <c r="F182" s="96"/>
      <c r="G182" s="160"/>
      <c r="H182" s="109"/>
      <c r="I182" s="161"/>
      <c r="J182" s="113" t="s">
        <v>187</v>
      </c>
      <c r="K182" s="177" t="s">
        <v>229</v>
      </c>
      <c r="L182" s="157" t="s">
        <v>230</v>
      </c>
      <c r="M182" s="207"/>
    </row>
    <row r="183" spans="1:13" ht="30" customHeight="1" x14ac:dyDescent="0.15">
      <c r="A183" s="163"/>
      <c r="B183" s="110" t="s">
        <v>45</v>
      </c>
      <c r="C183" s="97" t="s">
        <v>9</v>
      </c>
      <c r="D183" s="97" t="s">
        <v>9</v>
      </c>
      <c r="E183" s="98">
        <f>'冠名基金收支明细 (2022)'!E133</f>
        <v>20000</v>
      </c>
      <c r="F183" s="96"/>
      <c r="G183" s="160"/>
      <c r="H183" s="109"/>
      <c r="I183" s="161"/>
      <c r="J183" s="164" t="s">
        <v>187</v>
      </c>
      <c r="K183" s="177" t="s">
        <v>229</v>
      </c>
      <c r="L183" s="157" t="s">
        <v>230</v>
      </c>
      <c r="M183" s="207"/>
    </row>
    <row r="184" spans="1:13" ht="30" customHeight="1" x14ac:dyDescent="0.15">
      <c r="A184" s="163"/>
      <c r="B184" s="110" t="s">
        <v>347</v>
      </c>
      <c r="C184" s="98">
        <v>150000</v>
      </c>
      <c r="D184" s="98">
        <v>150000</v>
      </c>
      <c r="E184" s="98">
        <f>C184-D184</f>
        <v>0</v>
      </c>
      <c r="F184" s="96"/>
      <c r="G184" s="160"/>
      <c r="H184" s="109"/>
      <c r="I184" s="161"/>
      <c r="J184" s="164" t="s">
        <v>187</v>
      </c>
      <c r="K184" s="177" t="s">
        <v>229</v>
      </c>
      <c r="L184" s="157" t="s">
        <v>230</v>
      </c>
      <c r="M184" s="207"/>
    </row>
    <row r="185" spans="1:13" ht="30" customHeight="1" x14ac:dyDescent="0.15">
      <c r="A185" s="211" t="s">
        <v>233</v>
      </c>
      <c r="B185" s="134" t="s">
        <v>420</v>
      </c>
      <c r="C185" s="190">
        <f>C186+C189+C192</f>
        <v>50000</v>
      </c>
      <c r="D185" s="190">
        <f>D186+D189+D192</f>
        <v>100000</v>
      </c>
      <c r="E185" s="190">
        <f>E186+E189+E192</f>
        <v>50000</v>
      </c>
      <c r="F185" s="135"/>
      <c r="G185" s="212"/>
      <c r="H185" s="192"/>
      <c r="I185" s="193"/>
      <c r="J185" s="213" t="s">
        <v>10</v>
      </c>
      <c r="K185" s="214" t="s">
        <v>235</v>
      </c>
      <c r="L185" s="215" t="s">
        <v>236</v>
      </c>
    </row>
    <row r="186" spans="1:13" ht="30" customHeight="1" x14ac:dyDescent="0.15">
      <c r="A186" s="154"/>
      <c r="B186" s="116" t="s">
        <v>237</v>
      </c>
      <c r="C186" s="115">
        <f>C188</f>
        <v>0</v>
      </c>
      <c r="D186" s="115">
        <f>D188</f>
        <v>0</v>
      </c>
      <c r="E186" s="115">
        <f>E187+E188</f>
        <v>0</v>
      </c>
      <c r="F186" s="98"/>
      <c r="G186" s="176"/>
      <c r="H186" s="109"/>
      <c r="I186" s="161"/>
      <c r="J186" s="164" t="s">
        <v>10</v>
      </c>
      <c r="K186" s="177" t="s">
        <v>238</v>
      </c>
      <c r="L186" s="157" t="s">
        <v>236</v>
      </c>
    </row>
    <row r="187" spans="1:13" ht="30" hidden="1" customHeight="1" x14ac:dyDescent="0.15">
      <c r="A187" s="154"/>
      <c r="B187" s="117" t="s">
        <v>45</v>
      </c>
      <c r="C187" s="118" t="s">
        <v>9</v>
      </c>
      <c r="D187" s="118" t="s">
        <v>9</v>
      </c>
      <c r="E187" s="114">
        <f>'冠名基金收支明细 (2022)'!E137</f>
        <v>0</v>
      </c>
      <c r="F187" s="98"/>
      <c r="G187" s="176"/>
      <c r="H187" s="109"/>
      <c r="I187" s="161"/>
      <c r="J187" s="164" t="s">
        <v>10</v>
      </c>
      <c r="K187" s="177" t="s">
        <v>238</v>
      </c>
      <c r="L187" s="157" t="s">
        <v>236</v>
      </c>
    </row>
    <row r="188" spans="1:13" ht="30" hidden="1" customHeight="1" x14ac:dyDescent="0.15">
      <c r="A188" s="154"/>
      <c r="B188" s="117" t="s">
        <v>347</v>
      </c>
      <c r="C188" s="114">
        <v>0</v>
      </c>
      <c r="D188" s="114">
        <v>0</v>
      </c>
      <c r="E188" s="114">
        <f>C188-D188</f>
        <v>0</v>
      </c>
      <c r="F188" s="98"/>
      <c r="G188" s="176"/>
      <c r="H188" s="109"/>
      <c r="I188" s="161"/>
      <c r="J188" s="164" t="s">
        <v>10</v>
      </c>
      <c r="K188" s="177" t="s">
        <v>238</v>
      </c>
      <c r="L188" s="157" t="s">
        <v>236</v>
      </c>
    </row>
    <row r="189" spans="1:13" ht="30" customHeight="1" x14ac:dyDescent="0.15">
      <c r="A189" s="154"/>
      <c r="B189" s="116" t="s">
        <v>239</v>
      </c>
      <c r="C189" s="115">
        <f>C191</f>
        <v>0</v>
      </c>
      <c r="D189" s="115">
        <f>D191</f>
        <v>0</v>
      </c>
      <c r="E189" s="115">
        <f>E190+E191</f>
        <v>0</v>
      </c>
      <c r="F189" s="98"/>
      <c r="G189" s="176"/>
      <c r="H189" s="109"/>
      <c r="I189" s="161"/>
      <c r="J189" s="164" t="s">
        <v>10</v>
      </c>
      <c r="K189" s="177" t="s">
        <v>240</v>
      </c>
      <c r="L189" s="157" t="s">
        <v>236</v>
      </c>
    </row>
    <row r="190" spans="1:13" ht="30" hidden="1" customHeight="1" x14ac:dyDescent="0.15">
      <c r="A190" s="154"/>
      <c r="B190" s="117" t="s">
        <v>45</v>
      </c>
      <c r="C190" s="118" t="s">
        <v>9</v>
      </c>
      <c r="D190" s="118" t="s">
        <v>9</v>
      </c>
      <c r="E190" s="114">
        <f>'冠名基金收支明细 (2022)'!E139</f>
        <v>0</v>
      </c>
      <c r="F190" s="98"/>
      <c r="G190" s="176"/>
      <c r="H190" s="109"/>
      <c r="I190" s="161"/>
      <c r="J190" s="164" t="s">
        <v>10</v>
      </c>
      <c r="K190" s="177" t="s">
        <v>240</v>
      </c>
      <c r="L190" s="157" t="s">
        <v>236</v>
      </c>
    </row>
    <row r="191" spans="1:13" ht="30" hidden="1" customHeight="1" x14ac:dyDescent="0.15">
      <c r="A191" s="154"/>
      <c r="B191" s="117" t="s">
        <v>347</v>
      </c>
      <c r="C191" s="114">
        <v>0</v>
      </c>
      <c r="D191" s="114">
        <v>0</v>
      </c>
      <c r="E191" s="114">
        <f>C191-D191</f>
        <v>0</v>
      </c>
      <c r="F191" s="98"/>
      <c r="G191" s="176"/>
      <c r="H191" s="109"/>
      <c r="I191" s="161"/>
      <c r="J191" s="164" t="s">
        <v>10</v>
      </c>
      <c r="K191" s="177" t="s">
        <v>240</v>
      </c>
      <c r="L191" s="157" t="s">
        <v>236</v>
      </c>
    </row>
    <row r="192" spans="1:13" ht="30" customHeight="1" x14ac:dyDescent="0.15">
      <c r="A192" s="154"/>
      <c r="B192" s="117" t="s">
        <v>306</v>
      </c>
      <c r="C192" s="115">
        <f>C194</f>
        <v>50000</v>
      </c>
      <c r="D192" s="115">
        <f>D194</f>
        <v>100000</v>
      </c>
      <c r="E192" s="115">
        <f>E193+E194</f>
        <v>50000</v>
      </c>
      <c r="F192" s="98"/>
      <c r="G192" s="176"/>
      <c r="H192" s="109"/>
      <c r="I192" s="161"/>
      <c r="J192" s="164" t="s">
        <v>10</v>
      </c>
      <c r="K192" s="177" t="s">
        <v>307</v>
      </c>
      <c r="L192" s="157" t="s">
        <v>236</v>
      </c>
    </row>
    <row r="193" spans="1:12" ht="30" customHeight="1" x14ac:dyDescent="0.15">
      <c r="A193" s="154"/>
      <c r="B193" s="117" t="s">
        <v>45</v>
      </c>
      <c r="C193" s="118" t="s">
        <v>9</v>
      </c>
      <c r="D193" s="118" t="s">
        <v>9</v>
      </c>
      <c r="E193" s="114">
        <f>'冠名基金收支明细 (2022)'!E141</f>
        <v>100000</v>
      </c>
      <c r="F193" s="98"/>
      <c r="G193" s="176"/>
      <c r="H193" s="109"/>
      <c r="I193" s="161"/>
      <c r="J193" s="164" t="s">
        <v>10</v>
      </c>
      <c r="K193" s="177" t="s">
        <v>307</v>
      </c>
      <c r="L193" s="157" t="s">
        <v>236</v>
      </c>
    </row>
    <row r="194" spans="1:12" ht="30" customHeight="1" x14ac:dyDescent="0.15">
      <c r="A194" s="154"/>
      <c r="B194" s="117" t="s">
        <v>347</v>
      </c>
      <c r="C194" s="114">
        <v>50000</v>
      </c>
      <c r="D194" s="114">
        <v>100000</v>
      </c>
      <c r="E194" s="114">
        <f>C194-D194</f>
        <v>-50000</v>
      </c>
      <c r="F194" s="98"/>
      <c r="G194" s="176"/>
      <c r="H194" s="109"/>
      <c r="I194" s="161"/>
      <c r="J194" s="164" t="s">
        <v>10</v>
      </c>
      <c r="K194" s="177" t="s">
        <v>307</v>
      </c>
      <c r="L194" s="157" t="s">
        <v>236</v>
      </c>
    </row>
    <row r="195" spans="1:12" ht="30" customHeight="1" x14ac:dyDescent="0.15">
      <c r="A195" s="211" t="s">
        <v>247</v>
      </c>
      <c r="B195" s="134" t="s">
        <v>421</v>
      </c>
      <c r="C195" s="190">
        <f>C197</f>
        <v>50000</v>
      </c>
      <c r="D195" s="190">
        <f>D197</f>
        <v>50000</v>
      </c>
      <c r="E195" s="190">
        <f>E196+E197</f>
        <v>50000</v>
      </c>
      <c r="F195" s="135"/>
      <c r="G195" s="212"/>
      <c r="H195" s="192"/>
      <c r="I195" s="193"/>
      <c r="J195" s="213" t="s">
        <v>249</v>
      </c>
      <c r="K195" s="216" t="s">
        <v>250</v>
      </c>
      <c r="L195" s="215" t="s">
        <v>251</v>
      </c>
    </row>
    <row r="196" spans="1:12" ht="30" customHeight="1" x14ac:dyDescent="0.15">
      <c r="A196" s="154"/>
      <c r="B196" s="110" t="s">
        <v>349</v>
      </c>
      <c r="C196" s="97" t="s">
        <v>9</v>
      </c>
      <c r="D196" s="97" t="s">
        <v>9</v>
      </c>
      <c r="E196" s="98">
        <f>'冠名基金收支明细 (2022)'!E142</f>
        <v>50000</v>
      </c>
      <c r="F196" s="98"/>
      <c r="G196" s="176"/>
      <c r="H196" s="109"/>
      <c r="I196" s="161"/>
      <c r="J196" s="164" t="s">
        <v>249</v>
      </c>
      <c r="K196" s="177" t="s">
        <v>250</v>
      </c>
      <c r="L196" s="157" t="s">
        <v>251</v>
      </c>
    </row>
    <row r="197" spans="1:12" ht="30" customHeight="1" x14ac:dyDescent="0.15">
      <c r="A197" s="154"/>
      <c r="B197" s="110" t="s">
        <v>347</v>
      </c>
      <c r="C197" s="98">
        <v>50000</v>
      </c>
      <c r="D197" s="98">
        <v>50000</v>
      </c>
      <c r="E197" s="98">
        <f>C197-D197</f>
        <v>0</v>
      </c>
      <c r="F197" s="98"/>
      <c r="G197" s="176"/>
      <c r="H197" s="109"/>
      <c r="I197" s="161"/>
      <c r="J197" s="164" t="s">
        <v>249</v>
      </c>
      <c r="K197" s="177" t="s">
        <v>250</v>
      </c>
      <c r="L197" s="157" t="s">
        <v>251</v>
      </c>
    </row>
    <row r="198" spans="1:12" ht="30" customHeight="1" x14ac:dyDescent="0.15">
      <c r="A198" s="154" t="s">
        <v>252</v>
      </c>
      <c r="B198" s="104" t="s">
        <v>422</v>
      </c>
      <c r="C198" s="96">
        <f>C200</f>
        <v>100000</v>
      </c>
      <c r="D198" s="96">
        <f>D200</f>
        <v>100000</v>
      </c>
      <c r="E198" s="96">
        <f>E199+E200</f>
        <v>0</v>
      </c>
      <c r="F198" s="98"/>
      <c r="G198" s="176"/>
      <c r="H198" s="109"/>
      <c r="I198" s="161"/>
      <c r="J198" s="113" t="s">
        <v>249</v>
      </c>
      <c r="K198" s="177" t="s">
        <v>254</v>
      </c>
      <c r="L198" s="157" t="s">
        <v>255</v>
      </c>
    </row>
    <row r="199" spans="1:12" ht="30" hidden="1" customHeight="1" x14ac:dyDescent="0.15">
      <c r="A199" s="154"/>
      <c r="B199" s="110" t="s">
        <v>349</v>
      </c>
      <c r="C199" s="97" t="s">
        <v>9</v>
      </c>
      <c r="D199" s="97" t="s">
        <v>9</v>
      </c>
      <c r="E199" s="98">
        <f>'冠名基金收支明细 (2022)'!E144</f>
        <v>0</v>
      </c>
      <c r="F199" s="98"/>
      <c r="G199" s="176"/>
      <c r="H199" s="109"/>
      <c r="I199" s="161"/>
      <c r="J199" s="164" t="s">
        <v>249</v>
      </c>
      <c r="K199" s="177" t="s">
        <v>254</v>
      </c>
      <c r="L199" s="157" t="s">
        <v>255</v>
      </c>
    </row>
    <row r="200" spans="1:12" ht="30" customHeight="1" x14ac:dyDescent="0.15">
      <c r="A200" s="154"/>
      <c r="B200" s="110" t="s">
        <v>347</v>
      </c>
      <c r="C200" s="98">
        <v>100000</v>
      </c>
      <c r="D200" s="98">
        <v>100000</v>
      </c>
      <c r="E200" s="98">
        <f>C200-D200</f>
        <v>0</v>
      </c>
      <c r="F200" s="98"/>
      <c r="G200" s="176"/>
      <c r="H200" s="109"/>
      <c r="I200" s="161"/>
      <c r="J200" s="164" t="s">
        <v>249</v>
      </c>
      <c r="K200" s="177" t="s">
        <v>254</v>
      </c>
      <c r="L200" s="157" t="s">
        <v>255</v>
      </c>
    </row>
    <row r="201" spans="1:12" ht="30" customHeight="1" x14ac:dyDescent="0.15">
      <c r="A201" s="154" t="s">
        <v>256</v>
      </c>
      <c r="B201" s="104" t="s">
        <v>423</v>
      </c>
      <c r="C201" s="96">
        <f>C203</f>
        <v>50000</v>
      </c>
      <c r="D201" s="96">
        <f>D203</f>
        <v>50000</v>
      </c>
      <c r="E201" s="96">
        <f>E202+E203</f>
        <v>50000</v>
      </c>
      <c r="F201" s="98"/>
      <c r="G201" s="176"/>
      <c r="H201" s="109"/>
      <c r="I201" s="161"/>
      <c r="J201" s="113" t="s">
        <v>249</v>
      </c>
      <c r="K201" s="177" t="s">
        <v>258</v>
      </c>
      <c r="L201" s="157" t="s">
        <v>259</v>
      </c>
    </row>
    <row r="202" spans="1:12" ht="30" customHeight="1" x14ac:dyDescent="0.15">
      <c r="A202" s="154"/>
      <c r="B202" s="110" t="s">
        <v>349</v>
      </c>
      <c r="C202" s="97" t="s">
        <v>9</v>
      </c>
      <c r="D202" s="97" t="s">
        <v>9</v>
      </c>
      <c r="E202" s="98">
        <f>'冠名基金收支明细 (2022)'!E146</f>
        <v>50000</v>
      </c>
      <c r="F202" s="98"/>
      <c r="G202" s="176"/>
      <c r="H202" s="109"/>
      <c r="I202" s="161"/>
      <c r="J202" s="164" t="s">
        <v>249</v>
      </c>
      <c r="K202" s="177" t="s">
        <v>258</v>
      </c>
      <c r="L202" s="157" t="s">
        <v>259</v>
      </c>
    </row>
    <row r="203" spans="1:12" ht="30" customHeight="1" x14ac:dyDescent="0.15">
      <c r="A203" s="154"/>
      <c r="B203" s="110" t="s">
        <v>347</v>
      </c>
      <c r="C203" s="98">
        <v>50000</v>
      </c>
      <c r="D203" s="98">
        <v>50000</v>
      </c>
      <c r="E203" s="98">
        <f>C203-D203</f>
        <v>0</v>
      </c>
      <c r="F203" s="98"/>
      <c r="G203" s="176"/>
      <c r="H203" s="109"/>
      <c r="I203" s="161"/>
      <c r="J203" s="164" t="s">
        <v>249</v>
      </c>
      <c r="K203" s="177" t="s">
        <v>258</v>
      </c>
      <c r="L203" s="157" t="s">
        <v>259</v>
      </c>
    </row>
    <row r="204" spans="1:12" ht="30" customHeight="1" x14ac:dyDescent="0.15">
      <c r="A204" s="154" t="s">
        <v>260</v>
      </c>
      <c r="B204" s="104" t="s">
        <v>424</v>
      </c>
      <c r="C204" s="96">
        <f>C206</f>
        <v>50000</v>
      </c>
      <c r="D204" s="96">
        <f>D206</f>
        <v>50000</v>
      </c>
      <c r="E204" s="96">
        <f>E205+E206</f>
        <v>0</v>
      </c>
      <c r="F204" s="98"/>
      <c r="G204" s="176"/>
      <c r="H204" s="109"/>
      <c r="I204" s="161"/>
      <c r="J204" s="113" t="s">
        <v>249</v>
      </c>
      <c r="K204" s="177" t="s">
        <v>262</v>
      </c>
      <c r="L204" s="157" t="s">
        <v>263</v>
      </c>
    </row>
    <row r="205" spans="1:12" ht="30" hidden="1" customHeight="1" x14ac:dyDescent="0.15">
      <c r="A205" s="154"/>
      <c r="B205" s="110" t="s">
        <v>349</v>
      </c>
      <c r="C205" s="97" t="s">
        <v>9</v>
      </c>
      <c r="D205" s="97" t="s">
        <v>9</v>
      </c>
      <c r="E205" s="98">
        <f>'冠名基金收支明细 (2022)'!E148</f>
        <v>0</v>
      </c>
      <c r="F205" s="98"/>
      <c r="G205" s="176"/>
      <c r="H205" s="109"/>
      <c r="I205" s="161"/>
      <c r="J205" s="164" t="s">
        <v>249</v>
      </c>
      <c r="K205" s="177" t="s">
        <v>262</v>
      </c>
      <c r="L205" s="157" t="s">
        <v>263</v>
      </c>
    </row>
    <row r="206" spans="1:12" ht="30" customHeight="1" x14ac:dyDescent="0.15">
      <c r="A206" s="154"/>
      <c r="B206" s="110" t="s">
        <v>347</v>
      </c>
      <c r="C206" s="98">
        <v>50000</v>
      </c>
      <c r="D206" s="98">
        <v>50000</v>
      </c>
      <c r="E206" s="98">
        <f>C206-D206</f>
        <v>0</v>
      </c>
      <c r="F206" s="98"/>
      <c r="G206" s="176"/>
      <c r="H206" s="109"/>
      <c r="I206" s="161"/>
      <c r="J206" s="164" t="s">
        <v>249</v>
      </c>
      <c r="K206" s="177" t="s">
        <v>262</v>
      </c>
      <c r="L206" s="157" t="s">
        <v>263</v>
      </c>
    </row>
    <row r="207" spans="1:12" ht="30" customHeight="1" x14ac:dyDescent="0.15">
      <c r="A207" s="154" t="s">
        <v>264</v>
      </c>
      <c r="B207" s="104" t="s">
        <v>425</v>
      </c>
      <c r="C207" s="96">
        <f>C208+C209</f>
        <v>150000</v>
      </c>
      <c r="D207" s="96">
        <f>D209</f>
        <v>148660</v>
      </c>
      <c r="E207" s="96">
        <f>E208+E209</f>
        <v>8740</v>
      </c>
      <c r="F207" s="98"/>
      <c r="G207" s="176"/>
      <c r="H207" s="109"/>
      <c r="I207" s="161"/>
      <c r="J207" s="113" t="s">
        <v>249</v>
      </c>
      <c r="K207" s="177" t="s">
        <v>266</v>
      </c>
      <c r="L207" s="157" t="s">
        <v>267</v>
      </c>
    </row>
    <row r="208" spans="1:12" ht="30" customHeight="1" x14ac:dyDescent="0.15">
      <c r="A208" s="154"/>
      <c r="B208" s="110" t="s">
        <v>349</v>
      </c>
      <c r="C208" s="98">
        <v>0</v>
      </c>
      <c r="D208" s="98">
        <v>0</v>
      </c>
      <c r="E208" s="98">
        <f>'冠名基金收支明细 (2022)'!E150</f>
        <v>7400</v>
      </c>
      <c r="F208" s="98"/>
      <c r="G208" s="176"/>
      <c r="H208" s="109"/>
      <c r="I208" s="161"/>
      <c r="J208" s="164" t="s">
        <v>249</v>
      </c>
      <c r="K208" s="177" t="s">
        <v>266</v>
      </c>
      <c r="L208" s="157" t="s">
        <v>267</v>
      </c>
    </row>
    <row r="209" spans="1:12" ht="30" customHeight="1" x14ac:dyDescent="0.15">
      <c r="A209" s="154"/>
      <c r="B209" s="110" t="s">
        <v>347</v>
      </c>
      <c r="C209" s="98">
        <v>150000</v>
      </c>
      <c r="D209" s="98">
        <v>148660</v>
      </c>
      <c r="E209" s="98">
        <f>C209-D209</f>
        <v>1340</v>
      </c>
      <c r="F209" s="98"/>
      <c r="G209" s="176"/>
      <c r="H209" s="109"/>
      <c r="I209" s="161"/>
      <c r="J209" s="164" t="s">
        <v>249</v>
      </c>
      <c r="K209" s="177" t="s">
        <v>266</v>
      </c>
      <c r="L209" s="157" t="s">
        <v>267</v>
      </c>
    </row>
    <row r="210" spans="1:12" ht="30" customHeight="1" x14ac:dyDescent="0.15">
      <c r="A210" s="154" t="s">
        <v>268</v>
      </c>
      <c r="B210" s="104" t="s">
        <v>269</v>
      </c>
      <c r="C210" s="96">
        <f>C212</f>
        <v>0</v>
      </c>
      <c r="D210" s="96">
        <f>D212</f>
        <v>0</v>
      </c>
      <c r="E210" s="96">
        <f>E211+E212</f>
        <v>0</v>
      </c>
      <c r="F210" s="98"/>
      <c r="G210" s="176"/>
      <c r="H210" s="109"/>
      <c r="I210" s="161"/>
      <c r="J210" s="113" t="s">
        <v>249</v>
      </c>
      <c r="K210" s="177" t="s">
        <v>270</v>
      </c>
      <c r="L210" s="157" t="s">
        <v>271</v>
      </c>
    </row>
    <row r="211" spans="1:12" ht="30" hidden="1" customHeight="1" x14ac:dyDescent="0.15">
      <c r="A211" s="154"/>
      <c r="B211" s="110" t="s">
        <v>349</v>
      </c>
      <c r="C211" s="97" t="s">
        <v>9</v>
      </c>
      <c r="D211" s="97" t="s">
        <v>9</v>
      </c>
      <c r="E211" s="98">
        <f>'冠名基金收支明细 (2022)'!E152</f>
        <v>0</v>
      </c>
      <c r="F211" s="98"/>
      <c r="G211" s="176"/>
      <c r="H211" s="109"/>
      <c r="I211" s="161"/>
      <c r="J211" s="164" t="s">
        <v>249</v>
      </c>
      <c r="K211" s="177" t="s">
        <v>270</v>
      </c>
      <c r="L211" s="157" t="s">
        <v>271</v>
      </c>
    </row>
    <row r="212" spans="1:12" ht="30" hidden="1" customHeight="1" x14ac:dyDescent="0.15">
      <c r="A212" s="154"/>
      <c r="B212" s="110" t="s">
        <v>347</v>
      </c>
      <c r="C212" s="98">
        <v>0</v>
      </c>
      <c r="D212" s="98">
        <v>0</v>
      </c>
      <c r="E212" s="98">
        <f>C212-D212</f>
        <v>0</v>
      </c>
      <c r="F212" s="98"/>
      <c r="G212" s="176"/>
      <c r="H212" s="109"/>
      <c r="I212" s="161"/>
      <c r="J212" s="164" t="s">
        <v>249</v>
      </c>
      <c r="K212" s="177" t="s">
        <v>270</v>
      </c>
      <c r="L212" s="157" t="s">
        <v>271</v>
      </c>
    </row>
    <row r="213" spans="1:12" ht="30" customHeight="1" x14ac:dyDescent="0.15">
      <c r="A213" s="154" t="s">
        <v>272</v>
      </c>
      <c r="B213" s="104" t="s">
        <v>273</v>
      </c>
      <c r="C213" s="96">
        <f>C215</f>
        <v>0</v>
      </c>
      <c r="D213" s="96">
        <f>D215</f>
        <v>0</v>
      </c>
      <c r="E213" s="96">
        <f>E214+E215</f>
        <v>0</v>
      </c>
      <c r="F213" s="98"/>
      <c r="G213" s="176"/>
      <c r="H213" s="109"/>
      <c r="I213" s="161"/>
      <c r="J213" s="113" t="s">
        <v>249</v>
      </c>
      <c r="K213" s="177" t="s">
        <v>270</v>
      </c>
      <c r="L213" s="157" t="s">
        <v>274</v>
      </c>
    </row>
    <row r="214" spans="1:12" ht="30" hidden="1" customHeight="1" x14ac:dyDescent="0.15">
      <c r="A214" s="154"/>
      <c r="B214" s="110" t="s">
        <v>349</v>
      </c>
      <c r="C214" s="97" t="s">
        <v>9</v>
      </c>
      <c r="D214" s="97" t="s">
        <v>9</v>
      </c>
      <c r="E214" s="98">
        <f>'冠名基金收支明细 (2022)'!E154</f>
        <v>0</v>
      </c>
      <c r="F214" s="98"/>
      <c r="G214" s="176"/>
      <c r="H214" s="109"/>
      <c r="I214" s="161"/>
      <c r="J214" s="164" t="s">
        <v>249</v>
      </c>
      <c r="K214" s="177" t="s">
        <v>270</v>
      </c>
      <c r="L214" s="157" t="s">
        <v>274</v>
      </c>
    </row>
    <row r="215" spans="1:12" ht="30" hidden="1" customHeight="1" x14ac:dyDescent="0.15">
      <c r="A215" s="154"/>
      <c r="B215" s="110" t="s">
        <v>347</v>
      </c>
      <c r="C215" s="98">
        <v>0</v>
      </c>
      <c r="D215" s="98">
        <v>0</v>
      </c>
      <c r="E215" s="98">
        <f>C215-D215</f>
        <v>0</v>
      </c>
      <c r="F215" s="98"/>
      <c r="G215" s="176"/>
      <c r="H215" s="109"/>
      <c r="I215" s="161"/>
      <c r="J215" s="164" t="s">
        <v>249</v>
      </c>
      <c r="K215" s="177" t="s">
        <v>270</v>
      </c>
      <c r="L215" s="157" t="s">
        <v>274</v>
      </c>
    </row>
    <row r="216" spans="1:12" ht="30" customHeight="1" x14ac:dyDescent="0.15">
      <c r="A216" s="154" t="s">
        <v>402</v>
      </c>
      <c r="B216" s="104" t="s">
        <v>403</v>
      </c>
      <c r="C216" s="96">
        <f>C217</f>
        <v>50000</v>
      </c>
      <c r="D216" s="96">
        <f>D217</f>
        <v>50000</v>
      </c>
      <c r="E216" s="96">
        <f>E217</f>
        <v>0</v>
      </c>
      <c r="F216" s="98"/>
      <c r="G216" s="176"/>
      <c r="H216" s="109"/>
      <c r="I216" s="161"/>
      <c r="J216" s="113" t="s">
        <v>249</v>
      </c>
      <c r="K216" s="177" t="s">
        <v>405</v>
      </c>
      <c r="L216" s="157" t="s">
        <v>406</v>
      </c>
    </row>
    <row r="217" spans="1:12" ht="30" customHeight="1" x14ac:dyDescent="0.15">
      <c r="A217" s="154"/>
      <c r="B217" s="110" t="s">
        <v>347</v>
      </c>
      <c r="C217" s="98">
        <v>50000</v>
      </c>
      <c r="D217" s="98">
        <v>50000</v>
      </c>
      <c r="E217" s="98">
        <f>C217-D217</f>
        <v>0</v>
      </c>
      <c r="F217" s="98"/>
      <c r="G217" s="176"/>
      <c r="H217" s="109"/>
      <c r="I217" s="161"/>
      <c r="J217" s="113" t="s">
        <v>249</v>
      </c>
      <c r="K217" s="177" t="s">
        <v>404</v>
      </c>
      <c r="L217" s="157" t="s">
        <v>406</v>
      </c>
    </row>
    <row r="218" spans="1:12" ht="30" customHeight="1" x14ac:dyDescent="0.15">
      <c r="A218" s="154" t="s">
        <v>275</v>
      </c>
      <c r="B218" s="104" t="s">
        <v>426</v>
      </c>
      <c r="C218" s="96">
        <f>C220</f>
        <v>500000</v>
      </c>
      <c r="D218" s="96">
        <f>D220</f>
        <v>400000</v>
      </c>
      <c r="E218" s="96">
        <f>E219+E220</f>
        <v>600000</v>
      </c>
      <c r="F218" s="98"/>
      <c r="G218" s="176"/>
      <c r="H218" s="109"/>
      <c r="I218" s="161"/>
      <c r="J218" s="113" t="s">
        <v>187</v>
      </c>
      <c r="K218" s="177" t="s">
        <v>277</v>
      </c>
      <c r="L218" s="157" t="s">
        <v>278</v>
      </c>
    </row>
    <row r="219" spans="1:12" ht="30" customHeight="1" x14ac:dyDescent="0.15">
      <c r="A219" s="154"/>
      <c r="B219" s="110" t="s">
        <v>349</v>
      </c>
      <c r="C219" s="97" t="s">
        <v>9</v>
      </c>
      <c r="D219" s="97" t="s">
        <v>9</v>
      </c>
      <c r="E219" s="98">
        <f>'冠名基金收支明细 (2022)'!E157</f>
        <v>500000</v>
      </c>
      <c r="F219" s="98"/>
      <c r="G219" s="176"/>
      <c r="H219" s="109"/>
      <c r="I219" s="161"/>
      <c r="J219" s="164" t="s">
        <v>187</v>
      </c>
      <c r="K219" s="177" t="s">
        <v>277</v>
      </c>
      <c r="L219" s="157" t="s">
        <v>278</v>
      </c>
    </row>
    <row r="220" spans="1:12" ht="30" customHeight="1" x14ac:dyDescent="0.15">
      <c r="A220" s="154"/>
      <c r="B220" s="110" t="s">
        <v>347</v>
      </c>
      <c r="C220" s="98">
        <v>500000</v>
      </c>
      <c r="D220" s="98">
        <v>400000</v>
      </c>
      <c r="E220" s="98">
        <f>C220-D220</f>
        <v>100000</v>
      </c>
      <c r="F220" s="98"/>
      <c r="G220" s="176"/>
      <c r="H220" s="109"/>
      <c r="I220" s="161"/>
      <c r="J220" s="164" t="s">
        <v>187</v>
      </c>
      <c r="K220" s="177" t="s">
        <v>277</v>
      </c>
      <c r="L220" s="157" t="s">
        <v>278</v>
      </c>
    </row>
    <row r="221" spans="1:12" ht="30" customHeight="1" x14ac:dyDescent="0.15">
      <c r="A221" s="154" t="s">
        <v>308</v>
      </c>
      <c r="B221" s="104" t="s">
        <v>355</v>
      </c>
      <c r="C221" s="96">
        <f>C223</f>
        <v>100000</v>
      </c>
      <c r="D221" s="96">
        <f>D223</f>
        <v>0</v>
      </c>
      <c r="E221" s="96">
        <f>E222+E223</f>
        <v>100000</v>
      </c>
      <c r="F221" s="98"/>
      <c r="G221" s="176"/>
      <c r="H221" s="109"/>
      <c r="I221" s="161"/>
      <c r="J221" s="113" t="s">
        <v>187</v>
      </c>
      <c r="K221" s="177" t="s">
        <v>309</v>
      </c>
      <c r="L221" s="157" t="s">
        <v>310</v>
      </c>
    </row>
    <row r="222" spans="1:12" ht="30" hidden="1" customHeight="1" x14ac:dyDescent="0.15">
      <c r="A222" s="154"/>
      <c r="B222" s="110" t="s">
        <v>349</v>
      </c>
      <c r="C222" s="97" t="s">
        <v>9</v>
      </c>
      <c r="D222" s="97" t="s">
        <v>9</v>
      </c>
      <c r="E222" s="98">
        <f>'冠名基金收支明细 (2022)'!E158</f>
        <v>0</v>
      </c>
      <c r="F222" s="98"/>
      <c r="G222" s="176"/>
      <c r="H222" s="109"/>
      <c r="I222" s="161"/>
      <c r="J222" s="164" t="s">
        <v>187</v>
      </c>
      <c r="K222" s="161" t="s">
        <v>309</v>
      </c>
      <c r="L222" s="157" t="s">
        <v>310</v>
      </c>
    </row>
    <row r="223" spans="1:12" ht="30" customHeight="1" x14ac:dyDescent="0.15">
      <c r="A223" s="154"/>
      <c r="B223" s="110" t="s">
        <v>347</v>
      </c>
      <c r="C223" s="98">
        <v>100000</v>
      </c>
      <c r="D223" s="98">
        <v>0</v>
      </c>
      <c r="E223" s="98">
        <f>C223-D223</f>
        <v>100000</v>
      </c>
      <c r="F223" s="98"/>
      <c r="G223" s="176"/>
      <c r="H223" s="109"/>
      <c r="I223" s="161"/>
      <c r="J223" s="164" t="s">
        <v>187</v>
      </c>
      <c r="K223" s="161" t="s">
        <v>309</v>
      </c>
      <c r="L223" s="157" t="s">
        <v>310</v>
      </c>
    </row>
    <row r="224" spans="1:12" ht="30" customHeight="1" x14ac:dyDescent="0.15">
      <c r="A224" s="154" t="s">
        <v>378</v>
      </c>
      <c r="B224" s="104" t="s">
        <v>379</v>
      </c>
      <c r="C224" s="96">
        <f>C225</f>
        <v>50000</v>
      </c>
      <c r="D224" s="96">
        <f>D225</f>
        <v>49600</v>
      </c>
      <c r="E224" s="96">
        <f>E225</f>
        <v>400</v>
      </c>
      <c r="F224" s="98"/>
      <c r="G224" s="176"/>
      <c r="H224" s="109"/>
      <c r="I224" s="161"/>
      <c r="J224" s="113" t="s">
        <v>187</v>
      </c>
      <c r="K224" s="161" t="s">
        <v>380</v>
      </c>
      <c r="L224" s="157" t="s">
        <v>381</v>
      </c>
    </row>
    <row r="225" spans="1:12" ht="30" customHeight="1" x14ac:dyDescent="0.15">
      <c r="A225" s="154"/>
      <c r="B225" s="110" t="s">
        <v>347</v>
      </c>
      <c r="C225" s="98">
        <v>50000</v>
      </c>
      <c r="D225" s="98">
        <v>49600</v>
      </c>
      <c r="E225" s="98">
        <f>C225-D225</f>
        <v>400</v>
      </c>
      <c r="F225" s="98"/>
      <c r="G225" s="176"/>
      <c r="H225" s="109"/>
      <c r="I225" s="161"/>
      <c r="J225" s="164" t="s">
        <v>187</v>
      </c>
      <c r="K225" s="161" t="s">
        <v>380</v>
      </c>
      <c r="L225" s="157" t="s">
        <v>381</v>
      </c>
    </row>
    <row r="226" spans="1:12" ht="30" customHeight="1" x14ac:dyDescent="0.15">
      <c r="A226" s="154" t="s">
        <v>382</v>
      </c>
      <c r="B226" s="104" t="s">
        <v>383</v>
      </c>
      <c r="C226" s="96">
        <f>C227</f>
        <v>50000</v>
      </c>
      <c r="D226" s="96">
        <f>D227</f>
        <v>49300</v>
      </c>
      <c r="E226" s="96">
        <f>E227</f>
        <v>700</v>
      </c>
      <c r="F226" s="98"/>
      <c r="G226" s="176"/>
      <c r="H226" s="109"/>
      <c r="I226" s="161"/>
      <c r="J226" s="113" t="s">
        <v>401</v>
      </c>
      <c r="K226" s="161" t="s">
        <v>384</v>
      </c>
      <c r="L226" s="157" t="s">
        <v>385</v>
      </c>
    </row>
    <row r="227" spans="1:12" ht="30" customHeight="1" x14ac:dyDescent="0.15">
      <c r="A227" s="220"/>
      <c r="B227" s="110" t="s">
        <v>347</v>
      </c>
      <c r="C227" s="98">
        <v>50000</v>
      </c>
      <c r="D227" s="98">
        <v>49300</v>
      </c>
      <c r="E227" s="98">
        <f>C227-D227</f>
        <v>700</v>
      </c>
      <c r="F227" s="98"/>
      <c r="G227" s="176"/>
      <c r="H227" s="109"/>
      <c r="I227" s="161"/>
      <c r="J227" s="164" t="s">
        <v>401</v>
      </c>
      <c r="K227" s="161" t="s">
        <v>384</v>
      </c>
      <c r="L227" s="157" t="s">
        <v>385</v>
      </c>
    </row>
    <row r="228" spans="1:12" ht="30" customHeight="1" x14ac:dyDescent="0.15">
      <c r="A228" s="221" t="s">
        <v>402</v>
      </c>
      <c r="B228" s="217" t="s">
        <v>407</v>
      </c>
      <c r="C228" s="96">
        <f>C229</f>
        <v>100000</v>
      </c>
      <c r="D228" s="96">
        <f>D229</f>
        <v>0</v>
      </c>
      <c r="E228" s="96">
        <f>E229</f>
        <v>100000</v>
      </c>
      <c r="F228" s="98"/>
      <c r="G228" s="176"/>
      <c r="H228" s="109"/>
      <c r="I228" s="161"/>
      <c r="J228" s="113" t="s">
        <v>401</v>
      </c>
      <c r="K228" s="161" t="s">
        <v>408</v>
      </c>
      <c r="L228" s="157" t="s">
        <v>428</v>
      </c>
    </row>
    <row r="229" spans="1:12" ht="30" customHeight="1" thickBot="1" x14ac:dyDescent="0.2">
      <c r="A229" s="208"/>
      <c r="B229" s="132" t="s">
        <v>347</v>
      </c>
      <c r="C229" s="133">
        <v>100000</v>
      </c>
      <c r="D229" s="133">
        <v>0</v>
      </c>
      <c r="E229" s="133">
        <f>C229-D229</f>
        <v>100000</v>
      </c>
      <c r="F229" s="209"/>
      <c r="G229" s="209"/>
      <c r="H229" s="209"/>
      <c r="I229" s="209"/>
      <c r="J229" s="187" t="s">
        <v>187</v>
      </c>
      <c r="K229" s="183" t="s">
        <v>408</v>
      </c>
      <c r="L229" s="188" t="s">
        <v>428</v>
      </c>
    </row>
    <row r="230" spans="1:12" ht="84.75" customHeight="1" x14ac:dyDescent="0.15">
      <c r="A230" s="242" t="s">
        <v>430</v>
      </c>
      <c r="B230" s="242"/>
      <c r="C230" s="242"/>
      <c r="D230" s="242"/>
      <c r="E230" s="242"/>
      <c r="F230" s="242"/>
      <c r="G230" s="242"/>
      <c r="H230" s="242"/>
      <c r="I230" s="242"/>
      <c r="J230" s="242"/>
      <c r="K230" s="242"/>
      <c r="L230" s="242"/>
    </row>
    <row r="231" spans="1:12" ht="21.95" customHeight="1" x14ac:dyDescent="0.15">
      <c r="C231" s="137"/>
      <c r="D231" s="137"/>
      <c r="E231" s="137"/>
      <c r="J231" s="139"/>
    </row>
    <row r="232" spans="1:12" ht="21.95" customHeight="1" x14ac:dyDescent="0.15">
      <c r="C232" s="137"/>
      <c r="D232" s="137"/>
      <c r="E232" s="137"/>
      <c r="F232" s="151"/>
      <c r="J232" s="139"/>
    </row>
    <row r="233" spans="1:12" ht="21.95" customHeight="1" x14ac:dyDescent="0.15">
      <c r="C233" s="137"/>
      <c r="D233" s="137"/>
      <c r="E233" s="137"/>
      <c r="J233" s="139"/>
    </row>
    <row r="234" spans="1:12" ht="21.95" customHeight="1" x14ac:dyDescent="0.15">
      <c r="C234" s="137"/>
      <c r="D234" s="137"/>
      <c r="E234" s="137"/>
      <c r="J234" s="139"/>
    </row>
    <row r="235" spans="1:12" ht="18" customHeight="1" x14ac:dyDescent="0.15">
      <c r="C235" s="137"/>
      <c r="D235" s="137"/>
      <c r="E235" s="137"/>
      <c r="J235" s="139"/>
    </row>
    <row r="236" spans="1:12" ht="18" customHeight="1" x14ac:dyDescent="0.15">
      <c r="C236" s="137"/>
      <c r="D236" s="137"/>
      <c r="E236" s="137"/>
      <c r="J236" s="139"/>
    </row>
    <row r="237" spans="1:12" ht="18" customHeight="1" x14ac:dyDescent="0.15">
      <c r="C237" s="137"/>
      <c r="D237" s="137"/>
      <c r="E237" s="137"/>
      <c r="J237" s="139"/>
    </row>
    <row r="238" spans="1:12" x14ac:dyDescent="0.15">
      <c r="C238" s="137"/>
      <c r="D238" s="137"/>
      <c r="E238" s="137"/>
      <c r="J238" s="139"/>
    </row>
    <row r="239" spans="1:12" x14ac:dyDescent="0.15">
      <c r="C239" s="137"/>
      <c r="D239" s="137"/>
      <c r="E239" s="137"/>
      <c r="J239" s="139"/>
    </row>
    <row r="240" spans="1:12" x14ac:dyDescent="0.15">
      <c r="C240" s="137"/>
      <c r="D240" s="137"/>
      <c r="E240" s="137"/>
      <c r="J240" s="139"/>
    </row>
    <row r="241" spans="1:11" x14ac:dyDescent="0.15">
      <c r="C241" s="137"/>
      <c r="D241" s="137"/>
      <c r="E241" s="137"/>
      <c r="J241" s="139"/>
    </row>
    <row r="242" spans="1:11" x14ac:dyDescent="0.15">
      <c r="C242" s="137"/>
      <c r="D242" s="137"/>
      <c r="E242" s="137"/>
      <c r="J242" s="139"/>
    </row>
    <row r="243" spans="1:11" x14ac:dyDescent="0.15">
      <c r="C243" s="137"/>
      <c r="D243" s="137"/>
      <c r="E243" s="137"/>
      <c r="J243" s="139"/>
    </row>
    <row r="244" spans="1:11" s="140" customFormat="1" x14ac:dyDescent="0.15">
      <c r="A244" s="210"/>
      <c r="B244" s="106"/>
      <c r="C244" s="137"/>
      <c r="D244" s="137"/>
      <c r="E244" s="137"/>
      <c r="I244" s="138"/>
      <c r="J244" s="139"/>
      <c r="K244" s="138"/>
    </row>
    <row r="245" spans="1:11" s="140" customFormat="1" x14ac:dyDescent="0.15">
      <c r="A245" s="210"/>
      <c r="B245" s="106"/>
      <c r="C245" s="137"/>
      <c r="D245" s="137"/>
      <c r="E245" s="137"/>
      <c r="I245" s="138"/>
      <c r="J245" s="139"/>
      <c r="K245" s="138"/>
    </row>
    <row r="246" spans="1:11" s="140" customFormat="1" x14ac:dyDescent="0.15">
      <c r="A246" s="210"/>
      <c r="B246" s="106"/>
      <c r="C246" s="137"/>
      <c r="D246" s="137"/>
      <c r="E246" s="137"/>
      <c r="I246" s="138"/>
      <c r="J246" s="139"/>
      <c r="K246" s="138"/>
    </row>
    <row r="247" spans="1:11" s="140" customFormat="1" x14ac:dyDescent="0.15">
      <c r="A247" s="210"/>
      <c r="B247" s="106"/>
      <c r="C247" s="137"/>
      <c r="D247" s="137"/>
      <c r="E247" s="137"/>
      <c r="I247" s="138"/>
      <c r="J247" s="139"/>
      <c r="K247" s="138"/>
    </row>
    <row r="248" spans="1:11" s="140" customFormat="1" x14ac:dyDescent="0.15">
      <c r="A248" s="210"/>
      <c r="B248" s="106"/>
      <c r="C248" s="137"/>
      <c r="D248" s="137"/>
      <c r="E248" s="137"/>
      <c r="I248" s="138"/>
      <c r="J248" s="139"/>
      <c r="K248" s="138"/>
    </row>
    <row r="249" spans="1:11" s="140" customFormat="1" x14ac:dyDescent="0.15">
      <c r="A249" s="210"/>
      <c r="B249" s="106"/>
      <c r="C249" s="137"/>
      <c r="D249" s="137"/>
      <c r="E249" s="137"/>
      <c r="I249" s="138"/>
      <c r="J249" s="139"/>
      <c r="K249" s="138"/>
    </row>
    <row r="250" spans="1:11" s="140" customFormat="1" x14ac:dyDescent="0.15">
      <c r="A250" s="210"/>
      <c r="B250" s="106"/>
      <c r="C250" s="137"/>
      <c r="D250" s="137"/>
      <c r="E250" s="137"/>
      <c r="I250" s="138"/>
      <c r="J250" s="139"/>
      <c r="K250" s="138"/>
    </row>
    <row r="251" spans="1:11" s="140" customFormat="1" x14ac:dyDescent="0.15">
      <c r="A251" s="210"/>
      <c r="B251" s="106"/>
      <c r="C251" s="137"/>
      <c r="D251" s="137"/>
      <c r="E251" s="137"/>
      <c r="I251" s="138"/>
      <c r="J251" s="139"/>
      <c r="K251" s="138"/>
    </row>
    <row r="252" spans="1:11" s="140" customFormat="1" x14ac:dyDescent="0.15">
      <c r="A252" s="210"/>
      <c r="B252" s="106"/>
      <c r="C252" s="137"/>
      <c r="D252" s="137"/>
      <c r="E252" s="137"/>
      <c r="I252" s="138"/>
      <c r="J252" s="139"/>
      <c r="K252" s="138"/>
    </row>
    <row r="253" spans="1:11" s="140" customFormat="1" x14ac:dyDescent="0.15">
      <c r="A253" s="210"/>
      <c r="B253" s="106"/>
      <c r="C253" s="137"/>
      <c r="D253" s="137"/>
      <c r="E253" s="137"/>
      <c r="I253" s="138"/>
      <c r="J253" s="139"/>
      <c r="K253" s="138"/>
    </row>
    <row r="254" spans="1:11" s="140" customFormat="1" x14ac:dyDescent="0.15">
      <c r="A254" s="210"/>
      <c r="B254" s="106"/>
      <c r="C254" s="137"/>
      <c r="D254" s="137"/>
      <c r="E254" s="137"/>
      <c r="I254" s="138"/>
      <c r="J254" s="139"/>
      <c r="K254" s="138"/>
    </row>
    <row r="255" spans="1:11" s="140" customFormat="1" x14ac:dyDescent="0.15">
      <c r="A255" s="210"/>
      <c r="B255" s="106"/>
      <c r="C255" s="137"/>
      <c r="D255" s="137"/>
      <c r="E255" s="137"/>
      <c r="I255" s="138"/>
      <c r="J255" s="139"/>
      <c r="K255" s="138"/>
    </row>
    <row r="256" spans="1:11" s="140" customFormat="1" x14ac:dyDescent="0.15">
      <c r="A256" s="210"/>
      <c r="B256" s="106"/>
      <c r="C256" s="137"/>
      <c r="D256" s="137"/>
      <c r="E256" s="137"/>
      <c r="I256" s="138"/>
      <c r="J256" s="139"/>
      <c r="K256" s="138"/>
    </row>
    <row r="257" spans="1:11" s="140" customFormat="1" x14ac:dyDescent="0.15">
      <c r="A257" s="210"/>
      <c r="B257" s="106"/>
      <c r="C257" s="137"/>
      <c r="D257" s="137"/>
      <c r="E257" s="137"/>
      <c r="I257" s="138"/>
      <c r="J257" s="139"/>
      <c r="K257" s="138"/>
    </row>
    <row r="258" spans="1:11" s="140" customFormat="1" x14ac:dyDescent="0.15">
      <c r="A258" s="210"/>
      <c r="B258" s="106"/>
      <c r="C258" s="137"/>
      <c r="D258" s="137"/>
      <c r="E258" s="137"/>
      <c r="I258" s="138"/>
      <c r="J258" s="139"/>
      <c r="K258" s="138"/>
    </row>
    <row r="259" spans="1:11" s="140" customFormat="1" x14ac:dyDescent="0.15">
      <c r="A259" s="210"/>
      <c r="B259" s="106"/>
      <c r="C259" s="137"/>
      <c r="D259" s="137"/>
      <c r="E259" s="137"/>
      <c r="I259" s="138"/>
      <c r="J259" s="139"/>
      <c r="K259" s="138"/>
    </row>
    <row r="260" spans="1:11" s="140" customFormat="1" x14ac:dyDescent="0.15">
      <c r="A260" s="210"/>
      <c r="B260" s="106"/>
      <c r="C260" s="137"/>
      <c r="D260" s="137"/>
      <c r="E260" s="137"/>
      <c r="I260" s="138"/>
      <c r="J260" s="139"/>
      <c r="K260" s="138"/>
    </row>
    <row r="261" spans="1:11" x14ac:dyDescent="0.15">
      <c r="C261" s="137"/>
      <c r="D261" s="137"/>
      <c r="E261" s="137"/>
      <c r="J261" s="139"/>
    </row>
    <row r="262" spans="1:11" x14ac:dyDescent="0.15">
      <c r="C262" s="137"/>
      <c r="D262" s="137"/>
      <c r="E262" s="137"/>
      <c r="J262" s="139"/>
    </row>
    <row r="263" spans="1:11" x14ac:dyDescent="0.15">
      <c r="C263" s="137"/>
      <c r="D263" s="137"/>
      <c r="E263" s="137"/>
      <c r="J263" s="139"/>
    </row>
    <row r="264" spans="1:11" x14ac:dyDescent="0.15">
      <c r="C264" s="137"/>
      <c r="D264" s="137"/>
      <c r="E264" s="137"/>
      <c r="J264" s="139"/>
    </row>
    <row r="265" spans="1:11" x14ac:dyDescent="0.15">
      <c r="C265" s="137"/>
      <c r="D265" s="137"/>
      <c r="E265" s="137"/>
      <c r="J265" s="139"/>
    </row>
    <row r="266" spans="1:11" x14ac:dyDescent="0.15">
      <c r="C266" s="137"/>
      <c r="D266" s="137"/>
      <c r="E266" s="137"/>
      <c r="J266" s="139"/>
    </row>
    <row r="267" spans="1:11" x14ac:dyDescent="0.15">
      <c r="C267" s="137"/>
      <c r="D267" s="137"/>
      <c r="E267" s="137"/>
      <c r="J267" s="139"/>
    </row>
    <row r="268" spans="1:11" x14ac:dyDescent="0.15">
      <c r="C268" s="137"/>
      <c r="D268" s="137"/>
      <c r="E268" s="137"/>
      <c r="J268" s="139"/>
    </row>
    <row r="269" spans="1:11" x14ac:dyDescent="0.15">
      <c r="C269" s="137"/>
      <c r="D269" s="137"/>
      <c r="E269" s="137"/>
      <c r="J269" s="139"/>
    </row>
    <row r="270" spans="1:11" x14ac:dyDescent="0.15">
      <c r="C270" s="137"/>
      <c r="D270" s="137"/>
      <c r="E270" s="137"/>
      <c r="J270" s="139"/>
    </row>
    <row r="271" spans="1:11" x14ac:dyDescent="0.15">
      <c r="C271" s="137"/>
      <c r="D271" s="137"/>
      <c r="E271" s="137"/>
      <c r="J271" s="139"/>
    </row>
    <row r="272" spans="1:11" x14ac:dyDescent="0.15">
      <c r="C272" s="137"/>
      <c r="D272" s="137"/>
      <c r="E272" s="137"/>
      <c r="J272" s="139"/>
    </row>
    <row r="273" spans="3:10" x14ac:dyDescent="0.15">
      <c r="C273" s="137"/>
      <c r="D273" s="137"/>
      <c r="E273" s="137"/>
      <c r="J273" s="139"/>
    </row>
    <row r="274" spans="3:10" x14ac:dyDescent="0.15">
      <c r="C274" s="137"/>
      <c r="D274" s="137"/>
      <c r="E274" s="137"/>
      <c r="J274" s="139"/>
    </row>
    <row r="275" spans="3:10" x14ac:dyDescent="0.15">
      <c r="C275" s="137"/>
      <c r="D275" s="137"/>
      <c r="E275" s="137"/>
      <c r="J275" s="139"/>
    </row>
    <row r="276" spans="3:10" x14ac:dyDescent="0.15">
      <c r="C276" s="137"/>
      <c r="D276" s="137"/>
      <c r="E276" s="137"/>
      <c r="J276" s="139"/>
    </row>
    <row r="277" spans="3:10" x14ac:dyDescent="0.15">
      <c r="C277" s="137"/>
      <c r="D277" s="137"/>
      <c r="E277" s="137"/>
      <c r="J277" s="139"/>
    </row>
    <row r="278" spans="3:10" x14ac:dyDescent="0.15">
      <c r="C278" s="137"/>
      <c r="D278" s="137"/>
      <c r="E278" s="137"/>
      <c r="J278" s="139"/>
    </row>
    <row r="279" spans="3:10" x14ac:dyDescent="0.15">
      <c r="C279" s="137"/>
      <c r="D279" s="137"/>
      <c r="E279" s="137"/>
      <c r="J279" s="139"/>
    </row>
    <row r="280" spans="3:10" x14ac:dyDescent="0.15">
      <c r="C280" s="137"/>
      <c r="D280" s="137"/>
      <c r="E280" s="137"/>
      <c r="J280" s="139"/>
    </row>
    <row r="281" spans="3:10" x14ac:dyDescent="0.15">
      <c r="C281" s="137"/>
      <c r="D281" s="137"/>
      <c r="E281" s="137"/>
      <c r="J281" s="139"/>
    </row>
    <row r="282" spans="3:10" x14ac:dyDescent="0.15">
      <c r="C282" s="137"/>
      <c r="D282" s="137"/>
      <c r="E282" s="137"/>
      <c r="J282" s="139"/>
    </row>
    <row r="283" spans="3:10" x14ac:dyDescent="0.15">
      <c r="C283" s="137"/>
      <c r="D283" s="137"/>
      <c r="E283" s="137"/>
      <c r="J283" s="139"/>
    </row>
    <row r="284" spans="3:10" x14ac:dyDescent="0.15">
      <c r="C284" s="137"/>
      <c r="D284" s="137"/>
      <c r="E284" s="137"/>
      <c r="J284" s="139"/>
    </row>
    <row r="285" spans="3:10" x14ac:dyDescent="0.15">
      <c r="C285" s="137"/>
      <c r="D285" s="137"/>
      <c r="E285" s="137"/>
      <c r="J285" s="139"/>
    </row>
    <row r="286" spans="3:10" x14ac:dyDescent="0.15">
      <c r="C286" s="137"/>
      <c r="D286" s="137"/>
      <c r="E286" s="137"/>
      <c r="J286" s="139"/>
    </row>
    <row r="287" spans="3:10" x14ac:dyDescent="0.15">
      <c r="C287" s="137"/>
      <c r="D287" s="137"/>
      <c r="E287" s="137"/>
      <c r="J287" s="139"/>
    </row>
    <row r="288" spans="3:10" x14ac:dyDescent="0.15">
      <c r="C288" s="137"/>
      <c r="D288" s="137"/>
      <c r="E288" s="137"/>
      <c r="J288" s="139"/>
    </row>
    <row r="289" spans="3:10" x14ac:dyDescent="0.15">
      <c r="C289" s="137"/>
      <c r="D289" s="137"/>
      <c r="E289" s="137"/>
      <c r="J289" s="139"/>
    </row>
    <row r="290" spans="3:10" x14ac:dyDescent="0.15">
      <c r="C290" s="137"/>
      <c r="D290" s="137"/>
      <c r="E290" s="137"/>
      <c r="J290" s="139"/>
    </row>
    <row r="291" spans="3:10" x14ac:dyDescent="0.15">
      <c r="C291" s="137"/>
      <c r="D291" s="137"/>
      <c r="E291" s="137"/>
      <c r="J291" s="139"/>
    </row>
    <row r="292" spans="3:10" x14ac:dyDescent="0.15">
      <c r="C292" s="137"/>
      <c r="D292" s="137"/>
      <c r="E292" s="137"/>
      <c r="J292" s="139"/>
    </row>
    <row r="293" spans="3:10" x14ac:dyDescent="0.15">
      <c r="C293" s="137"/>
      <c r="D293" s="137"/>
      <c r="E293" s="137"/>
      <c r="J293" s="139"/>
    </row>
    <row r="294" spans="3:10" x14ac:dyDescent="0.15">
      <c r="C294" s="137"/>
      <c r="D294" s="137"/>
      <c r="E294" s="137"/>
      <c r="J294" s="139"/>
    </row>
    <row r="295" spans="3:10" x14ac:dyDescent="0.15">
      <c r="C295" s="137"/>
      <c r="D295" s="137"/>
      <c r="E295" s="137"/>
      <c r="J295" s="139"/>
    </row>
    <row r="296" spans="3:10" x14ac:dyDescent="0.15">
      <c r="C296" s="137"/>
      <c r="D296" s="137"/>
      <c r="E296" s="137"/>
      <c r="J296" s="139"/>
    </row>
    <row r="297" spans="3:10" x14ac:dyDescent="0.15">
      <c r="C297" s="137"/>
      <c r="D297" s="137"/>
      <c r="E297" s="137"/>
      <c r="J297" s="139"/>
    </row>
    <row r="298" spans="3:10" x14ac:dyDescent="0.15">
      <c r="C298" s="137"/>
      <c r="D298" s="137"/>
      <c r="E298" s="137"/>
      <c r="J298" s="139"/>
    </row>
    <row r="299" spans="3:10" x14ac:dyDescent="0.15">
      <c r="C299" s="137"/>
      <c r="D299" s="137"/>
      <c r="E299" s="137"/>
      <c r="J299" s="139"/>
    </row>
    <row r="300" spans="3:10" x14ac:dyDescent="0.15">
      <c r="C300" s="137"/>
      <c r="D300" s="137"/>
      <c r="E300" s="137"/>
      <c r="J300" s="139"/>
    </row>
    <row r="301" spans="3:10" x14ac:dyDescent="0.15">
      <c r="C301" s="137"/>
      <c r="D301" s="137"/>
      <c r="E301" s="137"/>
      <c r="J301" s="139"/>
    </row>
    <row r="302" spans="3:10" x14ac:dyDescent="0.15">
      <c r="C302" s="137"/>
      <c r="D302" s="137"/>
      <c r="E302" s="137"/>
      <c r="J302" s="139"/>
    </row>
    <row r="303" spans="3:10" x14ac:dyDescent="0.15">
      <c r="C303" s="137"/>
      <c r="D303" s="137"/>
      <c r="E303" s="137"/>
      <c r="J303" s="139"/>
    </row>
    <row r="304" spans="3:10" x14ac:dyDescent="0.15">
      <c r="C304" s="137"/>
      <c r="D304" s="137"/>
      <c r="E304" s="137"/>
      <c r="J304" s="139"/>
    </row>
    <row r="305" spans="3:10" x14ac:dyDescent="0.15">
      <c r="C305" s="137"/>
      <c r="D305" s="137"/>
      <c r="E305" s="137"/>
      <c r="J305" s="139"/>
    </row>
    <row r="306" spans="3:10" x14ac:dyDescent="0.15">
      <c r="C306" s="137"/>
      <c r="D306" s="137"/>
      <c r="E306" s="137"/>
      <c r="J306" s="139"/>
    </row>
    <row r="307" spans="3:10" x14ac:dyDescent="0.15">
      <c r="C307" s="137"/>
      <c r="D307" s="137"/>
      <c r="E307" s="137"/>
      <c r="J307" s="139"/>
    </row>
    <row r="308" spans="3:10" x14ac:dyDescent="0.15">
      <c r="C308" s="137"/>
      <c r="D308" s="137"/>
      <c r="E308" s="137"/>
      <c r="J308" s="139"/>
    </row>
    <row r="309" spans="3:10" x14ac:dyDescent="0.15">
      <c r="C309" s="137"/>
      <c r="D309" s="137"/>
      <c r="E309" s="137"/>
      <c r="J309" s="139"/>
    </row>
    <row r="310" spans="3:10" x14ac:dyDescent="0.15">
      <c r="C310" s="137"/>
      <c r="D310" s="137"/>
      <c r="E310" s="137"/>
      <c r="J310" s="139"/>
    </row>
    <row r="311" spans="3:10" x14ac:dyDescent="0.15">
      <c r="C311" s="137"/>
      <c r="D311" s="137"/>
      <c r="E311" s="137"/>
      <c r="J311" s="139"/>
    </row>
    <row r="312" spans="3:10" x14ac:dyDescent="0.15">
      <c r="C312" s="137"/>
      <c r="D312" s="137"/>
      <c r="E312" s="137"/>
      <c r="J312" s="139"/>
    </row>
    <row r="313" spans="3:10" x14ac:dyDescent="0.15">
      <c r="C313" s="137"/>
      <c r="D313" s="137"/>
      <c r="E313" s="137"/>
      <c r="J313" s="139"/>
    </row>
    <row r="314" spans="3:10" x14ac:dyDescent="0.15">
      <c r="C314" s="137"/>
      <c r="D314" s="137"/>
      <c r="E314" s="137"/>
      <c r="J314" s="139"/>
    </row>
    <row r="315" spans="3:10" x14ac:dyDescent="0.15">
      <c r="C315" s="137"/>
      <c r="D315" s="137"/>
      <c r="E315" s="137"/>
      <c r="J315" s="139"/>
    </row>
    <row r="316" spans="3:10" x14ac:dyDescent="0.15">
      <c r="C316" s="137"/>
      <c r="D316" s="137"/>
      <c r="E316" s="137"/>
      <c r="J316" s="139"/>
    </row>
    <row r="317" spans="3:10" x14ac:dyDescent="0.15">
      <c r="C317" s="137"/>
      <c r="D317" s="137"/>
      <c r="E317" s="137"/>
      <c r="J317" s="139"/>
    </row>
    <row r="318" spans="3:10" x14ac:dyDescent="0.15">
      <c r="C318" s="137"/>
      <c r="D318" s="137"/>
      <c r="E318" s="137"/>
      <c r="J318" s="139"/>
    </row>
    <row r="319" spans="3:10" x14ac:dyDescent="0.15">
      <c r="C319" s="137"/>
      <c r="D319" s="137"/>
      <c r="E319" s="137"/>
      <c r="J319" s="139"/>
    </row>
    <row r="320" spans="3:10" x14ac:dyDescent="0.15">
      <c r="C320" s="137"/>
      <c r="D320" s="137"/>
      <c r="E320" s="137"/>
      <c r="J320" s="139"/>
    </row>
    <row r="321" spans="3:10" x14ac:dyDescent="0.15">
      <c r="C321" s="137"/>
      <c r="D321" s="137"/>
      <c r="E321" s="137"/>
      <c r="J321" s="139"/>
    </row>
    <row r="322" spans="3:10" x14ac:dyDescent="0.15">
      <c r="C322" s="137"/>
      <c r="D322" s="137"/>
      <c r="E322" s="137"/>
      <c r="J322" s="139"/>
    </row>
    <row r="323" spans="3:10" x14ac:dyDescent="0.15">
      <c r="C323" s="137"/>
      <c r="D323" s="137"/>
      <c r="E323" s="137"/>
      <c r="J323" s="139"/>
    </row>
    <row r="324" spans="3:10" x14ac:dyDescent="0.15">
      <c r="C324" s="137"/>
      <c r="D324" s="137"/>
      <c r="E324" s="137"/>
      <c r="J324" s="139"/>
    </row>
    <row r="325" spans="3:10" x14ac:dyDescent="0.15">
      <c r="C325" s="137"/>
      <c r="D325" s="137"/>
      <c r="E325" s="137"/>
      <c r="J325" s="139"/>
    </row>
    <row r="326" spans="3:10" x14ac:dyDescent="0.15">
      <c r="C326" s="137"/>
      <c r="D326" s="137"/>
      <c r="E326" s="137"/>
      <c r="J326" s="139"/>
    </row>
    <row r="327" spans="3:10" x14ac:dyDescent="0.15">
      <c r="C327" s="137"/>
      <c r="D327" s="137"/>
      <c r="E327" s="137"/>
      <c r="J327" s="139"/>
    </row>
    <row r="328" spans="3:10" x14ac:dyDescent="0.15">
      <c r="C328" s="137"/>
      <c r="D328" s="137"/>
      <c r="E328" s="137"/>
      <c r="J328" s="139"/>
    </row>
    <row r="329" spans="3:10" x14ac:dyDescent="0.15">
      <c r="C329" s="137"/>
      <c r="D329" s="137"/>
      <c r="E329" s="137"/>
      <c r="J329" s="139"/>
    </row>
    <row r="330" spans="3:10" x14ac:dyDescent="0.15">
      <c r="C330" s="137"/>
      <c r="D330" s="137"/>
      <c r="E330" s="137"/>
      <c r="J330" s="139"/>
    </row>
    <row r="331" spans="3:10" x14ac:dyDescent="0.15">
      <c r="C331" s="137"/>
      <c r="D331" s="137"/>
      <c r="E331" s="137"/>
      <c r="J331" s="139"/>
    </row>
    <row r="332" spans="3:10" x14ac:dyDescent="0.15">
      <c r="C332" s="137"/>
      <c r="D332" s="137"/>
      <c r="E332" s="137"/>
      <c r="J332" s="139"/>
    </row>
    <row r="333" spans="3:10" x14ac:dyDescent="0.15">
      <c r="C333" s="137"/>
      <c r="D333" s="137"/>
      <c r="E333" s="137"/>
      <c r="J333" s="139"/>
    </row>
    <row r="334" spans="3:10" x14ac:dyDescent="0.15">
      <c r="C334" s="137"/>
      <c r="D334" s="137"/>
      <c r="E334" s="137"/>
      <c r="J334" s="139"/>
    </row>
    <row r="335" spans="3:10" x14ac:dyDescent="0.15">
      <c r="C335" s="137"/>
      <c r="D335" s="137"/>
      <c r="E335" s="137"/>
      <c r="J335" s="139"/>
    </row>
    <row r="336" spans="3:10" x14ac:dyDescent="0.15">
      <c r="C336" s="137"/>
      <c r="D336" s="137"/>
      <c r="E336" s="137"/>
      <c r="J336" s="139"/>
    </row>
    <row r="337" spans="3:10" x14ac:dyDescent="0.15">
      <c r="C337" s="137"/>
      <c r="D337" s="137"/>
      <c r="E337" s="137"/>
      <c r="J337" s="139"/>
    </row>
    <row r="338" spans="3:10" x14ac:dyDescent="0.15">
      <c r="C338" s="137"/>
      <c r="D338" s="137"/>
      <c r="E338" s="137"/>
      <c r="J338" s="139"/>
    </row>
    <row r="339" spans="3:10" x14ac:dyDescent="0.15">
      <c r="C339" s="137"/>
      <c r="D339" s="137"/>
      <c r="E339" s="137"/>
      <c r="J339" s="139"/>
    </row>
    <row r="340" spans="3:10" x14ac:dyDescent="0.15">
      <c r="C340" s="137"/>
      <c r="D340" s="137"/>
      <c r="E340" s="137"/>
      <c r="J340" s="139"/>
    </row>
    <row r="341" spans="3:10" x14ac:dyDescent="0.15">
      <c r="C341" s="137"/>
      <c r="D341" s="137"/>
      <c r="E341" s="137"/>
      <c r="J341" s="139"/>
    </row>
    <row r="342" spans="3:10" x14ac:dyDescent="0.15">
      <c r="C342" s="137"/>
      <c r="D342" s="137"/>
      <c r="E342" s="137"/>
      <c r="J342" s="139"/>
    </row>
    <row r="343" spans="3:10" x14ac:dyDescent="0.15">
      <c r="C343" s="137"/>
      <c r="D343" s="137"/>
      <c r="E343" s="137"/>
      <c r="J343" s="139"/>
    </row>
    <row r="344" spans="3:10" x14ac:dyDescent="0.15">
      <c r="C344" s="137"/>
      <c r="D344" s="137"/>
      <c r="E344" s="137"/>
      <c r="J344" s="139"/>
    </row>
    <row r="345" spans="3:10" x14ac:dyDescent="0.15">
      <c r="C345" s="137"/>
      <c r="D345" s="137"/>
      <c r="E345" s="137"/>
      <c r="J345" s="139"/>
    </row>
    <row r="346" spans="3:10" x14ac:dyDescent="0.15">
      <c r="C346" s="137"/>
      <c r="D346" s="137"/>
      <c r="E346" s="137"/>
      <c r="J346" s="139"/>
    </row>
    <row r="347" spans="3:10" x14ac:dyDescent="0.15">
      <c r="C347" s="137"/>
      <c r="D347" s="137"/>
      <c r="E347" s="137"/>
      <c r="J347" s="139"/>
    </row>
    <row r="348" spans="3:10" x14ac:dyDescent="0.15">
      <c r="C348" s="137"/>
      <c r="D348" s="137"/>
      <c r="E348" s="137"/>
      <c r="J348" s="139"/>
    </row>
    <row r="349" spans="3:10" x14ac:dyDescent="0.15">
      <c r="C349" s="137"/>
      <c r="D349" s="137"/>
      <c r="E349" s="137"/>
      <c r="J349" s="139"/>
    </row>
    <row r="350" spans="3:10" x14ac:dyDescent="0.15">
      <c r="C350" s="137"/>
      <c r="D350" s="137"/>
      <c r="E350" s="137"/>
      <c r="J350" s="139"/>
    </row>
    <row r="351" spans="3:10" x14ac:dyDescent="0.15">
      <c r="C351" s="137"/>
      <c r="D351" s="137"/>
      <c r="E351" s="137"/>
      <c r="J351" s="139"/>
    </row>
    <row r="352" spans="3:10" x14ac:dyDescent="0.15">
      <c r="C352" s="137"/>
      <c r="D352" s="137"/>
      <c r="E352" s="137"/>
      <c r="J352" s="139"/>
    </row>
    <row r="353" spans="3:10" x14ac:dyDescent="0.15">
      <c r="C353" s="137"/>
      <c r="D353" s="137"/>
      <c r="E353" s="137"/>
      <c r="J353" s="139"/>
    </row>
    <row r="354" spans="3:10" x14ac:dyDescent="0.15">
      <c r="C354" s="137"/>
      <c r="D354" s="137"/>
      <c r="E354" s="137"/>
      <c r="J354" s="139"/>
    </row>
    <row r="355" spans="3:10" x14ac:dyDescent="0.15">
      <c r="C355" s="137"/>
      <c r="D355" s="137"/>
      <c r="E355" s="137"/>
      <c r="J355" s="139"/>
    </row>
    <row r="356" spans="3:10" x14ac:dyDescent="0.15">
      <c r="C356" s="137"/>
      <c r="D356" s="137"/>
      <c r="E356" s="137"/>
      <c r="J356" s="139"/>
    </row>
    <row r="357" spans="3:10" x14ac:dyDescent="0.15">
      <c r="C357" s="137"/>
      <c r="D357" s="137"/>
      <c r="E357" s="137"/>
      <c r="J357" s="139"/>
    </row>
    <row r="358" spans="3:10" x14ac:dyDescent="0.15">
      <c r="C358" s="137"/>
      <c r="D358" s="137"/>
      <c r="E358" s="137"/>
      <c r="J358" s="139"/>
    </row>
    <row r="359" spans="3:10" x14ac:dyDescent="0.15">
      <c r="C359" s="137"/>
      <c r="D359" s="137"/>
      <c r="E359" s="137"/>
      <c r="J359" s="139"/>
    </row>
    <row r="360" spans="3:10" x14ac:dyDescent="0.15">
      <c r="C360" s="137"/>
      <c r="D360" s="137"/>
      <c r="E360" s="137"/>
      <c r="J360" s="139"/>
    </row>
    <row r="361" spans="3:10" x14ac:dyDescent="0.15">
      <c r="C361" s="137"/>
      <c r="D361" s="137"/>
      <c r="E361" s="137"/>
      <c r="J361" s="139"/>
    </row>
    <row r="362" spans="3:10" x14ac:dyDescent="0.15">
      <c r="C362" s="137"/>
      <c r="D362" s="137"/>
      <c r="E362" s="137"/>
      <c r="J362" s="139"/>
    </row>
    <row r="363" spans="3:10" x14ac:dyDescent="0.15">
      <c r="C363" s="137"/>
      <c r="D363" s="137"/>
      <c r="E363" s="137"/>
      <c r="J363" s="139"/>
    </row>
    <row r="364" spans="3:10" x14ac:dyDescent="0.15">
      <c r="C364" s="137"/>
      <c r="D364" s="137"/>
      <c r="E364" s="137"/>
      <c r="J364" s="139"/>
    </row>
    <row r="365" spans="3:10" x14ac:dyDescent="0.15">
      <c r="C365" s="137"/>
      <c r="D365" s="137"/>
      <c r="E365" s="137"/>
      <c r="J365" s="139"/>
    </row>
    <row r="366" spans="3:10" x14ac:dyDescent="0.15">
      <c r="C366" s="137"/>
      <c r="D366" s="137"/>
      <c r="E366" s="137"/>
      <c r="J366" s="139"/>
    </row>
    <row r="367" spans="3:10" x14ac:dyDescent="0.15">
      <c r="C367" s="137"/>
      <c r="D367" s="137"/>
      <c r="E367" s="137"/>
      <c r="J367" s="139"/>
    </row>
    <row r="368" spans="3:10" x14ac:dyDescent="0.15">
      <c r="C368" s="137"/>
      <c r="D368" s="137"/>
      <c r="E368" s="137"/>
      <c r="J368" s="139"/>
    </row>
    <row r="369" spans="3:10" x14ac:dyDescent="0.15">
      <c r="C369" s="137"/>
      <c r="D369" s="137"/>
      <c r="E369" s="137"/>
      <c r="J369" s="139"/>
    </row>
    <row r="370" spans="3:10" x14ac:dyDescent="0.15">
      <c r="C370" s="137"/>
      <c r="D370" s="137"/>
      <c r="E370" s="137"/>
      <c r="J370" s="139"/>
    </row>
    <row r="371" spans="3:10" x14ac:dyDescent="0.15">
      <c r="C371" s="137"/>
      <c r="D371" s="137"/>
      <c r="E371" s="137"/>
      <c r="J371" s="139"/>
    </row>
    <row r="372" spans="3:10" x14ac:dyDescent="0.15">
      <c r="C372" s="137"/>
      <c r="D372" s="137"/>
      <c r="E372" s="137"/>
      <c r="J372" s="139"/>
    </row>
    <row r="373" spans="3:10" x14ac:dyDescent="0.15">
      <c r="C373" s="137"/>
      <c r="D373" s="137"/>
      <c r="E373" s="137"/>
      <c r="J373" s="139"/>
    </row>
    <row r="374" spans="3:10" x14ac:dyDescent="0.15">
      <c r="C374" s="137"/>
      <c r="D374" s="137"/>
      <c r="E374" s="137"/>
      <c r="J374" s="139"/>
    </row>
    <row r="375" spans="3:10" x14ac:dyDescent="0.15">
      <c r="C375" s="137"/>
      <c r="D375" s="137"/>
      <c r="E375" s="137"/>
      <c r="J375" s="139"/>
    </row>
    <row r="376" spans="3:10" x14ac:dyDescent="0.15">
      <c r="C376" s="137"/>
      <c r="D376" s="137"/>
      <c r="E376" s="137"/>
      <c r="J376" s="139"/>
    </row>
    <row r="377" spans="3:10" x14ac:dyDescent="0.15">
      <c r="C377" s="137"/>
      <c r="D377" s="137"/>
      <c r="E377" s="137"/>
      <c r="J377" s="139"/>
    </row>
    <row r="378" spans="3:10" x14ac:dyDescent="0.15">
      <c r="C378" s="137"/>
      <c r="D378" s="137"/>
      <c r="E378" s="137"/>
      <c r="J378" s="139"/>
    </row>
    <row r="379" spans="3:10" x14ac:dyDescent="0.15">
      <c r="C379" s="137"/>
      <c r="D379" s="137"/>
      <c r="E379" s="137"/>
      <c r="J379" s="139"/>
    </row>
    <row r="380" spans="3:10" x14ac:dyDescent="0.15">
      <c r="C380" s="137"/>
      <c r="D380" s="137"/>
      <c r="E380" s="137"/>
      <c r="J380" s="139"/>
    </row>
    <row r="381" spans="3:10" x14ac:dyDescent="0.15">
      <c r="C381" s="137"/>
      <c r="D381" s="137"/>
      <c r="E381" s="137"/>
      <c r="J381" s="139"/>
    </row>
    <row r="382" spans="3:10" x14ac:dyDescent="0.15">
      <c r="C382" s="137"/>
      <c r="D382" s="137"/>
      <c r="E382" s="137"/>
      <c r="J382" s="139"/>
    </row>
    <row r="383" spans="3:10" x14ac:dyDescent="0.15">
      <c r="C383" s="137"/>
      <c r="D383" s="137"/>
      <c r="E383" s="137"/>
      <c r="J383" s="139"/>
    </row>
    <row r="384" spans="3:10" x14ac:dyDescent="0.15">
      <c r="C384" s="137"/>
      <c r="D384" s="137"/>
      <c r="E384" s="137"/>
      <c r="J384" s="139"/>
    </row>
    <row r="385" spans="3:10" x14ac:dyDescent="0.15">
      <c r="C385" s="137"/>
      <c r="D385" s="137"/>
      <c r="E385" s="137"/>
      <c r="J385" s="139"/>
    </row>
    <row r="386" spans="3:10" x14ac:dyDescent="0.15">
      <c r="C386" s="137"/>
      <c r="D386" s="137"/>
      <c r="E386" s="137"/>
      <c r="J386" s="139"/>
    </row>
    <row r="387" spans="3:10" x14ac:dyDescent="0.15">
      <c r="C387" s="137"/>
      <c r="D387" s="137"/>
      <c r="E387" s="137"/>
      <c r="J387" s="139"/>
    </row>
    <row r="388" spans="3:10" x14ac:dyDescent="0.15">
      <c r="C388" s="137"/>
      <c r="D388" s="137"/>
      <c r="E388" s="137"/>
      <c r="J388" s="139"/>
    </row>
    <row r="389" spans="3:10" x14ac:dyDescent="0.15">
      <c r="C389" s="137"/>
      <c r="D389" s="137"/>
      <c r="E389" s="137"/>
      <c r="J389" s="139"/>
    </row>
    <row r="390" spans="3:10" x14ac:dyDescent="0.15">
      <c r="C390" s="137"/>
      <c r="D390" s="137"/>
      <c r="E390" s="137"/>
      <c r="J390" s="139"/>
    </row>
    <row r="391" spans="3:10" x14ac:dyDescent="0.15">
      <c r="C391" s="137"/>
      <c r="D391" s="137"/>
      <c r="E391" s="137"/>
      <c r="J391" s="139"/>
    </row>
    <row r="392" spans="3:10" x14ac:dyDescent="0.15">
      <c r="C392" s="137"/>
      <c r="D392" s="137"/>
      <c r="E392" s="137"/>
      <c r="J392" s="139"/>
    </row>
    <row r="393" spans="3:10" x14ac:dyDescent="0.15">
      <c r="C393" s="137"/>
      <c r="D393" s="137"/>
      <c r="E393" s="137"/>
      <c r="J393" s="139"/>
    </row>
    <row r="394" spans="3:10" x14ac:dyDescent="0.15">
      <c r="C394" s="137"/>
      <c r="D394" s="137"/>
      <c r="E394" s="137"/>
      <c r="J394" s="139"/>
    </row>
    <row r="395" spans="3:10" x14ac:dyDescent="0.15">
      <c r="C395" s="137"/>
      <c r="D395" s="137"/>
      <c r="E395" s="137"/>
      <c r="J395" s="139"/>
    </row>
    <row r="396" spans="3:10" x14ac:dyDescent="0.15">
      <c r="C396" s="137"/>
      <c r="D396" s="137"/>
      <c r="E396" s="137"/>
      <c r="J396" s="139"/>
    </row>
    <row r="397" spans="3:10" x14ac:dyDescent="0.15">
      <c r="C397" s="137"/>
      <c r="D397" s="137"/>
      <c r="E397" s="137"/>
      <c r="J397" s="139"/>
    </row>
    <row r="398" spans="3:10" x14ac:dyDescent="0.15">
      <c r="C398" s="137"/>
      <c r="D398" s="137"/>
      <c r="E398" s="137"/>
      <c r="J398" s="139"/>
    </row>
    <row r="399" spans="3:10" x14ac:dyDescent="0.15">
      <c r="C399" s="137"/>
      <c r="D399" s="137"/>
      <c r="E399" s="137"/>
      <c r="J399" s="139"/>
    </row>
    <row r="400" spans="3:10" x14ac:dyDescent="0.15">
      <c r="C400" s="137"/>
      <c r="D400" s="137"/>
      <c r="E400" s="137"/>
      <c r="J400" s="139"/>
    </row>
    <row r="401" spans="3:10" x14ac:dyDescent="0.15">
      <c r="C401" s="137"/>
      <c r="D401" s="137"/>
      <c r="E401" s="137"/>
      <c r="J401" s="139"/>
    </row>
    <row r="402" spans="3:10" x14ac:dyDescent="0.15">
      <c r="C402" s="137"/>
      <c r="D402" s="137"/>
      <c r="E402" s="137"/>
      <c r="J402" s="139"/>
    </row>
    <row r="403" spans="3:10" x14ac:dyDescent="0.15">
      <c r="C403" s="137"/>
      <c r="D403" s="137"/>
      <c r="E403" s="137"/>
      <c r="J403" s="139"/>
    </row>
    <row r="404" spans="3:10" x14ac:dyDescent="0.15">
      <c r="C404" s="137"/>
      <c r="D404" s="137"/>
      <c r="E404" s="137"/>
      <c r="J404" s="139"/>
    </row>
    <row r="405" spans="3:10" x14ac:dyDescent="0.15">
      <c r="C405" s="137"/>
      <c r="D405" s="137"/>
      <c r="E405" s="137"/>
      <c r="J405" s="139"/>
    </row>
    <row r="406" spans="3:10" x14ac:dyDescent="0.15">
      <c r="C406" s="137"/>
      <c r="D406" s="137"/>
      <c r="E406" s="137"/>
      <c r="J406" s="139"/>
    </row>
    <row r="407" spans="3:10" x14ac:dyDescent="0.15">
      <c r="C407" s="137"/>
      <c r="D407" s="137"/>
      <c r="E407" s="137"/>
      <c r="J407" s="139"/>
    </row>
    <row r="408" spans="3:10" x14ac:dyDescent="0.15">
      <c r="C408" s="137"/>
      <c r="D408" s="137"/>
      <c r="E408" s="137"/>
      <c r="J408" s="139"/>
    </row>
    <row r="409" spans="3:10" x14ac:dyDescent="0.15">
      <c r="C409" s="137"/>
      <c r="D409" s="137"/>
      <c r="E409" s="137"/>
      <c r="J409" s="139"/>
    </row>
    <row r="410" spans="3:10" x14ac:dyDescent="0.15">
      <c r="C410" s="137"/>
      <c r="D410" s="137"/>
      <c r="E410" s="137"/>
      <c r="J410" s="139"/>
    </row>
    <row r="411" spans="3:10" x14ac:dyDescent="0.15">
      <c r="C411" s="137"/>
      <c r="D411" s="137"/>
      <c r="E411" s="137"/>
      <c r="J411" s="139"/>
    </row>
    <row r="412" spans="3:10" x14ac:dyDescent="0.15">
      <c r="C412" s="137"/>
      <c r="D412" s="137"/>
      <c r="E412" s="137"/>
      <c r="J412" s="139"/>
    </row>
    <row r="413" spans="3:10" x14ac:dyDescent="0.15">
      <c r="C413" s="137"/>
      <c r="D413" s="137"/>
      <c r="E413" s="137"/>
      <c r="J413" s="139"/>
    </row>
    <row r="414" spans="3:10" x14ac:dyDescent="0.15">
      <c r="C414" s="137"/>
      <c r="D414" s="137"/>
      <c r="E414" s="137"/>
      <c r="J414" s="139"/>
    </row>
    <row r="415" spans="3:10" x14ac:dyDescent="0.15">
      <c r="C415" s="137"/>
      <c r="D415" s="137"/>
      <c r="E415" s="137"/>
      <c r="J415" s="139"/>
    </row>
    <row r="416" spans="3:10" x14ac:dyDescent="0.15">
      <c r="C416" s="137"/>
      <c r="D416" s="137"/>
      <c r="E416" s="137"/>
      <c r="J416" s="139"/>
    </row>
    <row r="417" spans="3:10" x14ac:dyDescent="0.15">
      <c r="C417" s="137"/>
      <c r="D417" s="137"/>
      <c r="E417" s="137"/>
      <c r="J417" s="139"/>
    </row>
    <row r="418" spans="3:10" x14ac:dyDescent="0.15">
      <c r="C418" s="137"/>
      <c r="D418" s="137"/>
      <c r="E418" s="137"/>
      <c r="J418" s="139"/>
    </row>
    <row r="419" spans="3:10" x14ac:dyDescent="0.15">
      <c r="C419" s="137"/>
      <c r="D419" s="137"/>
      <c r="E419" s="137"/>
      <c r="J419" s="139"/>
    </row>
    <row r="420" spans="3:10" x14ac:dyDescent="0.15">
      <c r="C420" s="137"/>
      <c r="D420" s="137"/>
      <c r="E420" s="137"/>
      <c r="J420" s="139"/>
    </row>
    <row r="421" spans="3:10" x14ac:dyDescent="0.15">
      <c r="C421" s="137"/>
      <c r="D421" s="137"/>
      <c r="E421" s="137"/>
      <c r="J421" s="139"/>
    </row>
    <row r="422" spans="3:10" x14ac:dyDescent="0.15">
      <c r="C422" s="137"/>
      <c r="D422" s="137"/>
      <c r="E422" s="137"/>
      <c r="J422" s="139"/>
    </row>
    <row r="423" spans="3:10" x14ac:dyDescent="0.15">
      <c r="C423" s="137"/>
      <c r="D423" s="137"/>
      <c r="E423" s="137"/>
      <c r="J423" s="139"/>
    </row>
    <row r="424" spans="3:10" x14ac:dyDescent="0.15">
      <c r="C424" s="137"/>
      <c r="D424" s="137"/>
      <c r="E424" s="137"/>
      <c r="J424" s="139"/>
    </row>
    <row r="425" spans="3:10" x14ac:dyDescent="0.15">
      <c r="C425" s="137"/>
      <c r="D425" s="137"/>
      <c r="E425" s="137"/>
      <c r="J425" s="139"/>
    </row>
    <row r="426" spans="3:10" x14ac:dyDescent="0.15">
      <c r="C426" s="137"/>
      <c r="D426" s="137"/>
      <c r="E426" s="137"/>
      <c r="J426" s="139"/>
    </row>
    <row r="427" spans="3:10" x14ac:dyDescent="0.15">
      <c r="C427" s="137"/>
      <c r="D427" s="137"/>
      <c r="E427" s="137"/>
      <c r="J427" s="139"/>
    </row>
    <row r="428" spans="3:10" x14ac:dyDescent="0.15">
      <c r="C428" s="137"/>
      <c r="D428" s="137"/>
      <c r="E428" s="137"/>
      <c r="J428" s="139"/>
    </row>
    <row r="429" spans="3:10" x14ac:dyDescent="0.15">
      <c r="C429" s="137"/>
      <c r="D429" s="137"/>
      <c r="E429" s="137"/>
      <c r="J429" s="139"/>
    </row>
    <row r="430" spans="3:10" x14ac:dyDescent="0.15">
      <c r="C430" s="137"/>
      <c r="D430" s="137"/>
      <c r="E430" s="137"/>
      <c r="J430" s="139"/>
    </row>
    <row r="431" spans="3:10" x14ac:dyDescent="0.15">
      <c r="C431" s="137"/>
      <c r="D431" s="137"/>
      <c r="E431" s="137"/>
      <c r="J431" s="139"/>
    </row>
    <row r="432" spans="3:10" x14ac:dyDescent="0.15">
      <c r="C432" s="137"/>
      <c r="D432" s="137"/>
      <c r="E432" s="137"/>
      <c r="J432" s="139"/>
    </row>
    <row r="433" spans="3:10" x14ac:dyDescent="0.15">
      <c r="C433" s="137"/>
      <c r="D433" s="137"/>
      <c r="E433" s="137"/>
      <c r="J433" s="139"/>
    </row>
    <row r="434" spans="3:10" x14ac:dyDescent="0.15">
      <c r="C434" s="137"/>
      <c r="D434" s="137"/>
      <c r="E434" s="137"/>
      <c r="J434" s="139"/>
    </row>
    <row r="435" spans="3:10" x14ac:dyDescent="0.15">
      <c r="C435" s="137"/>
      <c r="D435" s="137"/>
      <c r="E435" s="137"/>
      <c r="J435" s="139"/>
    </row>
    <row r="436" spans="3:10" x14ac:dyDescent="0.15">
      <c r="C436" s="137"/>
      <c r="D436" s="137"/>
      <c r="E436" s="137"/>
      <c r="J436" s="139"/>
    </row>
    <row r="437" spans="3:10" x14ac:dyDescent="0.15">
      <c r="C437" s="137"/>
      <c r="D437" s="137"/>
      <c r="E437" s="137"/>
      <c r="J437" s="139"/>
    </row>
    <row r="438" spans="3:10" x14ac:dyDescent="0.15">
      <c r="C438" s="137"/>
      <c r="D438" s="137"/>
      <c r="E438" s="137"/>
      <c r="J438" s="139"/>
    </row>
    <row r="439" spans="3:10" x14ac:dyDescent="0.15">
      <c r="C439" s="137"/>
      <c r="D439" s="137"/>
      <c r="E439" s="137"/>
      <c r="J439" s="139"/>
    </row>
    <row r="440" spans="3:10" x14ac:dyDescent="0.15">
      <c r="C440" s="137"/>
      <c r="D440" s="137"/>
      <c r="E440" s="137"/>
      <c r="J440" s="139"/>
    </row>
    <row r="441" spans="3:10" x14ac:dyDescent="0.15">
      <c r="C441" s="137"/>
      <c r="D441" s="137"/>
      <c r="E441" s="137"/>
      <c r="J441" s="139"/>
    </row>
    <row r="442" spans="3:10" x14ac:dyDescent="0.15">
      <c r="C442" s="137"/>
      <c r="D442" s="137"/>
      <c r="E442" s="137"/>
      <c r="J442" s="139"/>
    </row>
    <row r="443" spans="3:10" x14ac:dyDescent="0.15">
      <c r="C443" s="137"/>
      <c r="D443" s="137"/>
      <c r="E443" s="137"/>
      <c r="J443" s="139"/>
    </row>
    <row r="444" spans="3:10" x14ac:dyDescent="0.15">
      <c r="C444" s="137"/>
      <c r="D444" s="137"/>
      <c r="E444" s="137"/>
      <c r="J444" s="139"/>
    </row>
    <row r="445" spans="3:10" x14ac:dyDescent="0.15">
      <c r="C445" s="137"/>
      <c r="D445" s="137"/>
      <c r="E445" s="137"/>
      <c r="J445" s="139"/>
    </row>
    <row r="446" spans="3:10" x14ac:dyDescent="0.15">
      <c r="C446" s="137"/>
      <c r="D446" s="137"/>
      <c r="E446" s="137"/>
      <c r="J446" s="139"/>
    </row>
    <row r="447" spans="3:10" x14ac:dyDescent="0.15">
      <c r="C447" s="137"/>
      <c r="D447" s="137"/>
      <c r="E447" s="137"/>
      <c r="J447" s="139"/>
    </row>
    <row r="448" spans="3:10" x14ac:dyDescent="0.15">
      <c r="C448" s="137"/>
      <c r="D448" s="137"/>
      <c r="E448" s="137"/>
      <c r="J448" s="139"/>
    </row>
    <row r="449" spans="3:10" x14ac:dyDescent="0.15">
      <c r="C449" s="137"/>
      <c r="D449" s="137"/>
      <c r="E449" s="137"/>
      <c r="J449" s="139"/>
    </row>
    <row r="450" spans="3:10" x14ac:dyDescent="0.15">
      <c r="C450" s="137"/>
      <c r="D450" s="137"/>
      <c r="E450" s="137"/>
      <c r="J450" s="139"/>
    </row>
    <row r="451" spans="3:10" x14ac:dyDescent="0.15">
      <c r="C451" s="137"/>
      <c r="D451" s="137"/>
      <c r="E451" s="137"/>
      <c r="J451" s="139"/>
    </row>
    <row r="452" spans="3:10" x14ac:dyDescent="0.15">
      <c r="C452" s="137"/>
      <c r="D452" s="137"/>
      <c r="E452" s="137"/>
      <c r="J452" s="139"/>
    </row>
    <row r="453" spans="3:10" x14ac:dyDescent="0.15">
      <c r="C453" s="137"/>
      <c r="D453" s="137"/>
      <c r="E453" s="137"/>
      <c r="J453" s="139"/>
    </row>
    <row r="454" spans="3:10" x14ac:dyDescent="0.15">
      <c r="C454" s="137"/>
      <c r="D454" s="137"/>
      <c r="E454" s="137"/>
      <c r="J454" s="139"/>
    </row>
    <row r="455" spans="3:10" x14ac:dyDescent="0.15">
      <c r="C455" s="137"/>
      <c r="D455" s="137"/>
      <c r="E455" s="137"/>
      <c r="J455" s="139"/>
    </row>
    <row r="456" spans="3:10" x14ac:dyDescent="0.15">
      <c r="C456" s="137"/>
      <c r="D456" s="137"/>
      <c r="E456" s="137"/>
      <c r="J456" s="139"/>
    </row>
    <row r="457" spans="3:10" x14ac:dyDescent="0.15">
      <c r="C457" s="137"/>
      <c r="D457" s="137"/>
      <c r="E457" s="137"/>
      <c r="J457" s="139"/>
    </row>
    <row r="458" spans="3:10" x14ac:dyDescent="0.15">
      <c r="C458" s="137"/>
      <c r="D458" s="137"/>
      <c r="E458" s="137"/>
      <c r="J458" s="139"/>
    </row>
    <row r="459" spans="3:10" x14ac:dyDescent="0.15">
      <c r="C459" s="137"/>
      <c r="D459" s="137"/>
      <c r="E459" s="137"/>
      <c r="J459" s="139"/>
    </row>
    <row r="460" spans="3:10" x14ac:dyDescent="0.15">
      <c r="C460" s="137"/>
      <c r="D460" s="137"/>
      <c r="E460" s="137"/>
      <c r="J460" s="139"/>
    </row>
    <row r="461" spans="3:10" x14ac:dyDescent="0.15">
      <c r="C461" s="137"/>
      <c r="D461" s="137"/>
      <c r="E461" s="137"/>
      <c r="J461" s="139"/>
    </row>
    <row r="462" spans="3:10" x14ac:dyDescent="0.15">
      <c r="C462" s="137"/>
      <c r="D462" s="137"/>
      <c r="E462" s="137"/>
      <c r="J462" s="139"/>
    </row>
    <row r="463" spans="3:10" x14ac:dyDescent="0.15">
      <c r="C463" s="137"/>
      <c r="D463" s="137"/>
      <c r="E463" s="137"/>
      <c r="J463" s="139"/>
    </row>
    <row r="464" spans="3:10" x14ac:dyDescent="0.15">
      <c r="C464" s="137"/>
      <c r="D464" s="137"/>
      <c r="E464" s="137"/>
      <c r="J464" s="139"/>
    </row>
    <row r="465" spans="3:10" x14ac:dyDescent="0.15">
      <c r="C465" s="137"/>
      <c r="D465" s="137"/>
      <c r="E465" s="137"/>
      <c r="J465" s="139"/>
    </row>
    <row r="466" spans="3:10" x14ac:dyDescent="0.15">
      <c r="C466" s="137"/>
      <c r="D466" s="137"/>
      <c r="E466" s="137"/>
      <c r="J466" s="139"/>
    </row>
    <row r="467" spans="3:10" x14ac:dyDescent="0.15">
      <c r="C467" s="137"/>
      <c r="D467" s="137"/>
      <c r="E467" s="137"/>
      <c r="J467" s="139"/>
    </row>
    <row r="468" spans="3:10" x14ac:dyDescent="0.15">
      <c r="C468" s="137"/>
      <c r="D468" s="137"/>
      <c r="E468" s="137"/>
      <c r="J468" s="139"/>
    </row>
    <row r="469" spans="3:10" x14ac:dyDescent="0.15">
      <c r="C469" s="137"/>
      <c r="D469" s="137"/>
      <c r="E469" s="137"/>
      <c r="J469" s="139"/>
    </row>
    <row r="470" spans="3:10" x14ac:dyDescent="0.15">
      <c r="C470" s="137"/>
      <c r="D470" s="137"/>
      <c r="E470" s="137"/>
      <c r="J470" s="139"/>
    </row>
    <row r="471" spans="3:10" x14ac:dyDescent="0.15">
      <c r="C471" s="137"/>
      <c r="D471" s="137"/>
      <c r="E471" s="137"/>
      <c r="J471" s="139"/>
    </row>
    <row r="472" spans="3:10" x14ac:dyDescent="0.15">
      <c r="C472" s="137"/>
      <c r="D472" s="137"/>
      <c r="E472" s="137"/>
      <c r="J472" s="139"/>
    </row>
    <row r="473" spans="3:10" x14ac:dyDescent="0.15">
      <c r="C473" s="137"/>
      <c r="D473" s="137"/>
      <c r="E473" s="137"/>
      <c r="J473" s="139"/>
    </row>
    <row r="474" spans="3:10" x14ac:dyDescent="0.15">
      <c r="C474" s="137"/>
      <c r="D474" s="137"/>
      <c r="E474" s="137"/>
      <c r="J474" s="139"/>
    </row>
    <row r="475" spans="3:10" x14ac:dyDescent="0.15">
      <c r="C475" s="137"/>
      <c r="D475" s="137"/>
      <c r="E475" s="137"/>
      <c r="J475" s="139"/>
    </row>
    <row r="476" spans="3:10" x14ac:dyDescent="0.15">
      <c r="C476" s="137"/>
      <c r="D476" s="137"/>
      <c r="E476" s="137"/>
      <c r="J476" s="139"/>
    </row>
    <row r="477" spans="3:10" x14ac:dyDescent="0.15">
      <c r="C477" s="137"/>
      <c r="D477" s="137"/>
      <c r="E477" s="137"/>
      <c r="J477" s="139"/>
    </row>
    <row r="478" spans="3:10" x14ac:dyDescent="0.15">
      <c r="C478" s="137"/>
      <c r="D478" s="137"/>
      <c r="E478" s="137"/>
      <c r="J478" s="139"/>
    </row>
    <row r="479" spans="3:10" x14ac:dyDescent="0.15">
      <c r="C479" s="137"/>
      <c r="D479" s="137"/>
      <c r="E479" s="137"/>
      <c r="J479" s="139"/>
    </row>
    <row r="480" spans="3:10" x14ac:dyDescent="0.15">
      <c r="C480" s="137"/>
      <c r="D480" s="137"/>
      <c r="E480" s="137"/>
      <c r="J480" s="139"/>
    </row>
    <row r="481" spans="3:10" x14ac:dyDescent="0.15">
      <c r="C481" s="137"/>
      <c r="D481" s="137"/>
      <c r="E481" s="137"/>
      <c r="J481" s="139"/>
    </row>
    <row r="482" spans="3:10" x14ac:dyDescent="0.15">
      <c r="C482" s="137"/>
      <c r="D482" s="137"/>
      <c r="E482" s="137"/>
      <c r="J482" s="139"/>
    </row>
    <row r="483" spans="3:10" x14ac:dyDescent="0.15">
      <c r="C483" s="137"/>
      <c r="D483" s="137"/>
      <c r="E483" s="137"/>
      <c r="J483" s="139"/>
    </row>
    <row r="484" spans="3:10" x14ac:dyDescent="0.15">
      <c r="C484" s="137"/>
      <c r="D484" s="137"/>
      <c r="E484" s="137"/>
      <c r="J484" s="139"/>
    </row>
    <row r="485" spans="3:10" x14ac:dyDescent="0.15">
      <c r="C485" s="137"/>
      <c r="D485" s="137"/>
      <c r="E485" s="137"/>
      <c r="J485" s="139"/>
    </row>
    <row r="486" spans="3:10" x14ac:dyDescent="0.15">
      <c r="C486" s="137"/>
      <c r="D486" s="137"/>
      <c r="E486" s="137"/>
      <c r="J486" s="139"/>
    </row>
    <row r="487" spans="3:10" x14ac:dyDescent="0.15">
      <c r="C487" s="137"/>
      <c r="D487" s="137"/>
      <c r="E487" s="137"/>
      <c r="J487" s="139"/>
    </row>
    <row r="488" spans="3:10" x14ac:dyDescent="0.15">
      <c r="C488" s="137"/>
      <c r="D488" s="137"/>
      <c r="E488" s="137"/>
      <c r="J488" s="139"/>
    </row>
    <row r="489" spans="3:10" x14ac:dyDescent="0.15">
      <c r="C489" s="137"/>
      <c r="D489" s="137"/>
      <c r="E489" s="137"/>
      <c r="J489" s="139"/>
    </row>
    <row r="490" spans="3:10" x14ac:dyDescent="0.15">
      <c r="C490" s="137"/>
      <c r="D490" s="137"/>
      <c r="E490" s="137"/>
      <c r="J490" s="139"/>
    </row>
    <row r="491" spans="3:10" x14ac:dyDescent="0.15">
      <c r="C491" s="137"/>
      <c r="D491" s="137"/>
      <c r="E491" s="137"/>
      <c r="J491" s="139"/>
    </row>
    <row r="492" spans="3:10" x14ac:dyDescent="0.15">
      <c r="C492" s="137"/>
      <c r="D492" s="137"/>
      <c r="E492" s="137"/>
      <c r="J492" s="139"/>
    </row>
    <row r="493" spans="3:10" x14ac:dyDescent="0.15">
      <c r="C493" s="137"/>
      <c r="D493" s="137"/>
      <c r="E493" s="137"/>
      <c r="J493" s="139"/>
    </row>
    <row r="494" spans="3:10" x14ac:dyDescent="0.15">
      <c r="C494" s="137"/>
      <c r="D494" s="137"/>
      <c r="E494" s="137"/>
      <c r="J494" s="139"/>
    </row>
    <row r="495" spans="3:10" x14ac:dyDescent="0.15">
      <c r="C495" s="137"/>
      <c r="D495" s="137"/>
      <c r="E495" s="137"/>
      <c r="J495" s="139"/>
    </row>
    <row r="496" spans="3:10" x14ac:dyDescent="0.15">
      <c r="C496" s="137"/>
      <c r="D496" s="137"/>
      <c r="E496" s="137"/>
      <c r="J496" s="139"/>
    </row>
    <row r="497" spans="3:10" x14ac:dyDescent="0.15">
      <c r="C497" s="137"/>
      <c r="D497" s="137"/>
      <c r="E497" s="137"/>
      <c r="J497" s="139"/>
    </row>
    <row r="498" spans="3:10" x14ac:dyDescent="0.15">
      <c r="C498" s="137"/>
      <c r="D498" s="137"/>
      <c r="E498" s="137"/>
      <c r="J498" s="139"/>
    </row>
    <row r="499" spans="3:10" x14ac:dyDescent="0.15">
      <c r="C499" s="137"/>
      <c r="D499" s="137"/>
      <c r="E499" s="137"/>
      <c r="J499" s="139"/>
    </row>
    <row r="500" spans="3:10" x14ac:dyDescent="0.15">
      <c r="C500" s="137"/>
      <c r="D500" s="137"/>
      <c r="E500" s="137"/>
      <c r="J500" s="139"/>
    </row>
    <row r="501" spans="3:10" x14ac:dyDescent="0.15">
      <c r="C501" s="137"/>
      <c r="D501" s="137"/>
      <c r="E501" s="137"/>
      <c r="J501" s="139"/>
    </row>
    <row r="502" spans="3:10" x14ac:dyDescent="0.15">
      <c r="C502" s="137"/>
      <c r="D502" s="137"/>
      <c r="E502" s="137"/>
      <c r="J502" s="139"/>
    </row>
    <row r="503" spans="3:10" x14ac:dyDescent="0.15">
      <c r="C503" s="137"/>
      <c r="D503" s="137"/>
      <c r="E503" s="137"/>
      <c r="J503" s="139"/>
    </row>
    <row r="504" spans="3:10" x14ac:dyDescent="0.15">
      <c r="C504" s="137"/>
      <c r="D504" s="137"/>
      <c r="E504" s="137"/>
      <c r="J504" s="139"/>
    </row>
    <row r="505" spans="3:10" x14ac:dyDescent="0.15">
      <c r="C505" s="137"/>
      <c r="D505" s="137"/>
      <c r="E505" s="137"/>
      <c r="J505" s="139"/>
    </row>
    <row r="506" spans="3:10" x14ac:dyDescent="0.15">
      <c r="C506" s="137"/>
      <c r="D506" s="137"/>
      <c r="E506" s="137"/>
      <c r="J506" s="139"/>
    </row>
    <row r="507" spans="3:10" x14ac:dyDescent="0.15">
      <c r="C507" s="137"/>
      <c r="D507" s="137"/>
      <c r="E507" s="137"/>
      <c r="J507" s="139"/>
    </row>
    <row r="508" spans="3:10" x14ac:dyDescent="0.15">
      <c r="C508" s="137"/>
      <c r="D508" s="137"/>
      <c r="E508" s="137"/>
      <c r="J508" s="139"/>
    </row>
    <row r="509" spans="3:10" x14ac:dyDescent="0.15">
      <c r="C509" s="137"/>
      <c r="D509" s="137"/>
      <c r="E509" s="137"/>
      <c r="J509" s="139"/>
    </row>
    <row r="510" spans="3:10" x14ac:dyDescent="0.15">
      <c r="C510" s="137"/>
      <c r="D510" s="137"/>
      <c r="E510" s="137"/>
      <c r="J510" s="139"/>
    </row>
    <row r="511" spans="3:10" x14ac:dyDescent="0.15">
      <c r="C511" s="137"/>
      <c r="D511" s="137"/>
      <c r="E511" s="137"/>
      <c r="J511" s="139"/>
    </row>
    <row r="512" spans="3:10" x14ac:dyDescent="0.15">
      <c r="C512" s="137"/>
      <c r="D512" s="137"/>
      <c r="E512" s="137"/>
      <c r="J512" s="139"/>
    </row>
    <row r="513" spans="3:10" x14ac:dyDescent="0.15">
      <c r="C513" s="137"/>
      <c r="D513" s="137"/>
      <c r="E513" s="137"/>
      <c r="J513" s="139"/>
    </row>
    <row r="514" spans="3:10" x14ac:dyDescent="0.15">
      <c r="C514" s="137"/>
      <c r="D514" s="137"/>
      <c r="E514" s="137"/>
      <c r="J514" s="139"/>
    </row>
    <row r="515" spans="3:10" x14ac:dyDescent="0.15">
      <c r="C515" s="137"/>
      <c r="D515" s="137"/>
      <c r="E515" s="137"/>
      <c r="J515" s="139"/>
    </row>
    <row r="516" spans="3:10" x14ac:dyDescent="0.15">
      <c r="C516" s="137"/>
      <c r="D516" s="137"/>
      <c r="E516" s="137"/>
      <c r="J516" s="139"/>
    </row>
    <row r="517" spans="3:10" x14ac:dyDescent="0.15">
      <c r="C517" s="137"/>
      <c r="D517" s="137"/>
      <c r="E517" s="137"/>
      <c r="J517" s="139"/>
    </row>
    <row r="518" spans="3:10" x14ac:dyDescent="0.15">
      <c r="C518" s="137"/>
      <c r="D518" s="137"/>
      <c r="E518" s="137"/>
      <c r="J518" s="139"/>
    </row>
    <row r="519" spans="3:10" x14ac:dyDescent="0.15">
      <c r="C519" s="137"/>
      <c r="D519" s="137"/>
      <c r="E519" s="137"/>
      <c r="J519" s="139"/>
    </row>
    <row r="520" spans="3:10" x14ac:dyDescent="0.15">
      <c r="C520" s="137"/>
      <c r="D520" s="137"/>
      <c r="E520" s="137"/>
      <c r="J520" s="139"/>
    </row>
    <row r="521" spans="3:10" x14ac:dyDescent="0.15">
      <c r="C521" s="137"/>
      <c r="D521" s="137"/>
      <c r="E521" s="137"/>
      <c r="J521" s="139"/>
    </row>
    <row r="522" spans="3:10" x14ac:dyDescent="0.15">
      <c r="C522" s="137"/>
      <c r="D522" s="137"/>
      <c r="E522" s="137"/>
      <c r="J522" s="139"/>
    </row>
    <row r="523" spans="3:10" x14ac:dyDescent="0.15">
      <c r="C523" s="137"/>
      <c r="D523" s="137"/>
      <c r="E523" s="137"/>
      <c r="J523" s="139"/>
    </row>
    <row r="524" spans="3:10" x14ac:dyDescent="0.15">
      <c r="C524" s="137"/>
      <c r="D524" s="137"/>
      <c r="E524" s="137"/>
      <c r="J524" s="139"/>
    </row>
    <row r="525" spans="3:10" x14ac:dyDescent="0.15">
      <c r="C525" s="137"/>
      <c r="D525" s="137"/>
      <c r="E525" s="137"/>
      <c r="J525" s="139"/>
    </row>
    <row r="526" spans="3:10" x14ac:dyDescent="0.15">
      <c r="C526" s="137"/>
      <c r="D526" s="137"/>
      <c r="E526" s="137"/>
      <c r="J526" s="139"/>
    </row>
    <row r="527" spans="3:10" x14ac:dyDescent="0.15">
      <c r="C527" s="137"/>
      <c r="D527" s="137"/>
      <c r="E527" s="137"/>
      <c r="J527" s="139"/>
    </row>
    <row r="528" spans="3:10" x14ac:dyDescent="0.15">
      <c r="C528" s="137"/>
      <c r="D528" s="137"/>
      <c r="E528" s="137"/>
      <c r="J528" s="139"/>
    </row>
    <row r="529" spans="3:10" x14ac:dyDescent="0.15">
      <c r="C529" s="137"/>
      <c r="D529" s="137"/>
      <c r="E529" s="137"/>
      <c r="J529" s="139"/>
    </row>
    <row r="530" spans="3:10" x14ac:dyDescent="0.15">
      <c r="C530" s="137"/>
      <c r="D530" s="137"/>
      <c r="E530" s="137"/>
      <c r="J530" s="139"/>
    </row>
    <row r="531" spans="3:10" x14ac:dyDescent="0.15">
      <c r="C531" s="137"/>
      <c r="D531" s="137"/>
      <c r="E531" s="137"/>
      <c r="J531" s="139"/>
    </row>
    <row r="532" spans="3:10" x14ac:dyDescent="0.15">
      <c r="C532" s="137"/>
      <c r="D532" s="137"/>
      <c r="E532" s="137"/>
      <c r="J532" s="139"/>
    </row>
    <row r="533" spans="3:10" x14ac:dyDescent="0.15">
      <c r="C533" s="137"/>
      <c r="D533" s="137"/>
      <c r="E533" s="137"/>
      <c r="J533" s="139"/>
    </row>
    <row r="534" spans="3:10" x14ac:dyDescent="0.15">
      <c r="C534" s="137"/>
      <c r="D534" s="137"/>
      <c r="E534" s="137"/>
      <c r="J534" s="139"/>
    </row>
    <row r="535" spans="3:10" x14ac:dyDescent="0.15">
      <c r="C535" s="137"/>
      <c r="D535" s="137"/>
      <c r="E535" s="137"/>
      <c r="J535" s="139"/>
    </row>
    <row r="536" spans="3:10" x14ac:dyDescent="0.15">
      <c r="C536" s="137"/>
      <c r="D536" s="137"/>
      <c r="E536" s="137"/>
      <c r="J536" s="139"/>
    </row>
    <row r="537" spans="3:10" x14ac:dyDescent="0.15">
      <c r="C537" s="137"/>
      <c r="D537" s="137"/>
      <c r="E537" s="137"/>
      <c r="J537" s="139"/>
    </row>
    <row r="538" spans="3:10" x14ac:dyDescent="0.15">
      <c r="C538" s="137"/>
      <c r="D538" s="137"/>
      <c r="E538" s="137"/>
      <c r="J538" s="139"/>
    </row>
    <row r="539" spans="3:10" x14ac:dyDescent="0.15">
      <c r="C539" s="137"/>
      <c r="D539" s="137"/>
      <c r="E539" s="137"/>
      <c r="J539" s="139"/>
    </row>
    <row r="540" spans="3:10" x14ac:dyDescent="0.15">
      <c r="C540" s="137"/>
      <c r="D540" s="137"/>
      <c r="E540" s="137"/>
      <c r="J540" s="139"/>
    </row>
    <row r="541" spans="3:10" x14ac:dyDescent="0.15">
      <c r="C541" s="137"/>
      <c r="D541" s="137"/>
      <c r="E541" s="137"/>
      <c r="J541" s="139"/>
    </row>
    <row r="542" spans="3:10" x14ac:dyDescent="0.15">
      <c r="C542" s="137"/>
      <c r="D542" s="137"/>
      <c r="E542" s="137"/>
      <c r="J542" s="139"/>
    </row>
    <row r="543" spans="3:10" x14ac:dyDescent="0.15">
      <c r="C543" s="137"/>
      <c r="D543" s="137"/>
      <c r="E543" s="137"/>
      <c r="J543" s="139"/>
    </row>
    <row r="544" spans="3:10" x14ac:dyDescent="0.15">
      <c r="C544" s="137"/>
      <c r="D544" s="137"/>
      <c r="E544" s="137"/>
      <c r="J544" s="139"/>
    </row>
    <row r="545" spans="3:10" x14ac:dyDescent="0.15">
      <c r="C545" s="137"/>
      <c r="D545" s="137"/>
      <c r="E545" s="137"/>
      <c r="J545" s="139"/>
    </row>
    <row r="546" spans="3:10" x14ac:dyDescent="0.15">
      <c r="C546" s="137"/>
      <c r="D546" s="137"/>
      <c r="E546" s="137"/>
      <c r="J546" s="139"/>
    </row>
    <row r="547" spans="3:10" x14ac:dyDescent="0.15">
      <c r="C547" s="137"/>
      <c r="D547" s="137"/>
      <c r="E547" s="137"/>
      <c r="J547" s="139"/>
    </row>
    <row r="548" spans="3:10" x14ac:dyDescent="0.15">
      <c r="C548" s="137"/>
      <c r="D548" s="137"/>
      <c r="E548" s="137"/>
      <c r="J548" s="139"/>
    </row>
    <row r="549" spans="3:10" x14ac:dyDescent="0.15">
      <c r="C549" s="137"/>
      <c r="D549" s="137"/>
      <c r="E549" s="137"/>
      <c r="J549" s="139"/>
    </row>
    <row r="550" spans="3:10" x14ac:dyDescent="0.15">
      <c r="C550" s="137"/>
      <c r="D550" s="137"/>
      <c r="E550" s="137"/>
      <c r="J550" s="139"/>
    </row>
    <row r="551" spans="3:10" x14ac:dyDescent="0.15">
      <c r="C551" s="137"/>
      <c r="D551" s="137"/>
      <c r="E551" s="137"/>
      <c r="J551" s="139"/>
    </row>
    <row r="552" spans="3:10" x14ac:dyDescent="0.15">
      <c r="C552" s="137"/>
      <c r="D552" s="137"/>
      <c r="E552" s="137"/>
      <c r="J552" s="139"/>
    </row>
    <row r="553" spans="3:10" x14ac:dyDescent="0.15">
      <c r="C553" s="137"/>
      <c r="D553" s="137"/>
      <c r="E553" s="137"/>
      <c r="J553" s="139"/>
    </row>
    <row r="554" spans="3:10" x14ac:dyDescent="0.15">
      <c r="C554" s="137"/>
      <c r="D554" s="137"/>
      <c r="E554" s="137"/>
      <c r="J554" s="139"/>
    </row>
    <row r="555" spans="3:10" x14ac:dyDescent="0.15">
      <c r="C555" s="137"/>
      <c r="D555" s="137"/>
      <c r="E555" s="137"/>
      <c r="J555" s="139"/>
    </row>
    <row r="556" spans="3:10" x14ac:dyDescent="0.15">
      <c r="C556" s="137"/>
      <c r="D556" s="137"/>
      <c r="E556" s="137"/>
      <c r="J556" s="139"/>
    </row>
    <row r="557" spans="3:10" x14ac:dyDescent="0.15">
      <c r="C557" s="137"/>
      <c r="D557" s="137"/>
      <c r="E557" s="137"/>
      <c r="J557" s="139"/>
    </row>
    <row r="558" spans="3:10" x14ac:dyDescent="0.15">
      <c r="C558" s="137"/>
      <c r="D558" s="137"/>
      <c r="E558" s="137"/>
      <c r="J558" s="139"/>
    </row>
    <row r="559" spans="3:10" x14ac:dyDescent="0.15">
      <c r="C559" s="137"/>
      <c r="D559" s="137"/>
      <c r="E559" s="137"/>
      <c r="J559" s="139"/>
    </row>
    <row r="560" spans="3:10" x14ac:dyDescent="0.15">
      <c r="C560" s="137"/>
      <c r="D560" s="137"/>
      <c r="E560" s="137"/>
      <c r="J560" s="139"/>
    </row>
    <row r="561" spans="3:10" x14ac:dyDescent="0.15">
      <c r="C561" s="137"/>
      <c r="D561" s="137"/>
      <c r="E561" s="137"/>
      <c r="J561" s="139"/>
    </row>
    <row r="562" spans="3:10" x14ac:dyDescent="0.15">
      <c r="C562" s="137"/>
      <c r="D562" s="137"/>
      <c r="E562" s="137"/>
      <c r="J562" s="139"/>
    </row>
    <row r="563" spans="3:10" x14ac:dyDescent="0.15">
      <c r="C563" s="137"/>
      <c r="D563" s="137"/>
      <c r="E563" s="137"/>
      <c r="J563" s="139"/>
    </row>
    <row r="564" spans="3:10" x14ac:dyDescent="0.15">
      <c r="C564" s="137"/>
      <c r="D564" s="137"/>
      <c r="E564" s="137"/>
      <c r="J564" s="139"/>
    </row>
    <row r="565" spans="3:10" x14ac:dyDescent="0.15">
      <c r="C565" s="137"/>
      <c r="D565" s="137"/>
      <c r="E565" s="137"/>
      <c r="J565" s="139"/>
    </row>
    <row r="566" spans="3:10" x14ac:dyDescent="0.15">
      <c r="C566" s="137"/>
      <c r="D566" s="137"/>
      <c r="E566" s="137"/>
      <c r="J566" s="139"/>
    </row>
    <row r="567" spans="3:10" x14ac:dyDescent="0.15">
      <c r="C567" s="137"/>
      <c r="D567" s="137"/>
      <c r="E567" s="137"/>
      <c r="J567" s="139"/>
    </row>
    <row r="568" spans="3:10" x14ac:dyDescent="0.15">
      <c r="C568" s="137"/>
      <c r="D568" s="137"/>
      <c r="E568" s="137"/>
      <c r="J568" s="139"/>
    </row>
    <row r="569" spans="3:10" x14ac:dyDescent="0.15">
      <c r="C569" s="137"/>
      <c r="D569" s="137"/>
      <c r="E569" s="137"/>
      <c r="J569" s="139"/>
    </row>
    <row r="570" spans="3:10" x14ac:dyDescent="0.15">
      <c r="C570" s="137"/>
      <c r="D570" s="137"/>
      <c r="E570" s="137"/>
      <c r="J570" s="139"/>
    </row>
    <row r="571" spans="3:10" x14ac:dyDescent="0.15">
      <c r="C571" s="137"/>
      <c r="D571" s="137"/>
      <c r="E571" s="137"/>
      <c r="J571" s="139"/>
    </row>
    <row r="572" spans="3:10" x14ac:dyDescent="0.15">
      <c r="C572" s="137"/>
      <c r="D572" s="137"/>
      <c r="E572" s="137"/>
      <c r="J572" s="139"/>
    </row>
    <row r="573" spans="3:10" x14ac:dyDescent="0.15">
      <c r="C573" s="137"/>
      <c r="D573" s="137"/>
      <c r="E573" s="137"/>
      <c r="J573" s="139"/>
    </row>
    <row r="574" spans="3:10" x14ac:dyDescent="0.15">
      <c r="C574" s="137"/>
      <c r="D574" s="137"/>
      <c r="E574" s="137"/>
      <c r="J574" s="139"/>
    </row>
    <row r="575" spans="3:10" x14ac:dyDescent="0.15">
      <c r="C575" s="137"/>
      <c r="D575" s="137"/>
      <c r="E575" s="137"/>
      <c r="J575" s="139"/>
    </row>
    <row r="576" spans="3:10" x14ac:dyDescent="0.15">
      <c r="C576" s="137"/>
      <c r="D576" s="137"/>
      <c r="E576" s="137"/>
      <c r="J576" s="139"/>
    </row>
    <row r="577" spans="3:10" x14ac:dyDescent="0.15">
      <c r="C577" s="137"/>
      <c r="D577" s="137"/>
      <c r="E577" s="137"/>
      <c r="J577" s="139"/>
    </row>
    <row r="578" spans="3:10" x14ac:dyDescent="0.15">
      <c r="C578" s="137"/>
      <c r="D578" s="137"/>
      <c r="E578" s="137"/>
      <c r="J578" s="139"/>
    </row>
    <row r="579" spans="3:10" x14ac:dyDescent="0.15">
      <c r="C579" s="137"/>
      <c r="D579" s="137"/>
      <c r="E579" s="137"/>
      <c r="J579" s="139"/>
    </row>
    <row r="580" spans="3:10" x14ac:dyDescent="0.15">
      <c r="C580" s="137"/>
      <c r="D580" s="137"/>
      <c r="E580" s="137"/>
      <c r="J580" s="139"/>
    </row>
    <row r="581" spans="3:10" x14ac:dyDescent="0.15">
      <c r="C581" s="137"/>
      <c r="D581" s="137"/>
      <c r="E581" s="137"/>
      <c r="J581" s="139"/>
    </row>
    <row r="582" spans="3:10" x14ac:dyDescent="0.15">
      <c r="C582" s="137"/>
      <c r="D582" s="137"/>
      <c r="E582" s="137"/>
      <c r="J582" s="139"/>
    </row>
    <row r="583" spans="3:10" x14ac:dyDescent="0.15">
      <c r="C583" s="137"/>
      <c r="D583" s="137"/>
      <c r="E583" s="137"/>
      <c r="J583" s="139"/>
    </row>
    <row r="584" spans="3:10" x14ac:dyDescent="0.15">
      <c r="C584" s="137"/>
      <c r="D584" s="137"/>
      <c r="E584" s="137"/>
      <c r="J584" s="139"/>
    </row>
    <row r="585" spans="3:10" x14ac:dyDescent="0.15">
      <c r="C585" s="137"/>
      <c r="D585" s="137"/>
      <c r="E585" s="137"/>
      <c r="J585" s="139"/>
    </row>
    <row r="586" spans="3:10" x14ac:dyDescent="0.15">
      <c r="C586" s="137"/>
      <c r="D586" s="137"/>
      <c r="E586" s="137"/>
      <c r="J586" s="139"/>
    </row>
    <row r="587" spans="3:10" x14ac:dyDescent="0.15">
      <c r="C587" s="137"/>
      <c r="D587" s="137"/>
      <c r="E587" s="137"/>
      <c r="J587" s="139"/>
    </row>
    <row r="588" spans="3:10" x14ac:dyDescent="0.15">
      <c r="C588" s="137"/>
      <c r="D588" s="137"/>
      <c r="E588" s="137"/>
      <c r="J588" s="139"/>
    </row>
    <row r="589" spans="3:10" x14ac:dyDescent="0.15">
      <c r="C589" s="137"/>
      <c r="D589" s="137"/>
      <c r="E589" s="137"/>
      <c r="J589" s="139"/>
    </row>
    <row r="590" spans="3:10" x14ac:dyDescent="0.15">
      <c r="C590" s="137"/>
      <c r="D590" s="137"/>
      <c r="E590" s="137"/>
      <c r="J590" s="139"/>
    </row>
    <row r="591" spans="3:10" x14ac:dyDescent="0.15">
      <c r="C591" s="137"/>
      <c r="D591" s="137"/>
      <c r="E591" s="137"/>
      <c r="J591" s="139"/>
    </row>
    <row r="592" spans="3:10" x14ac:dyDescent="0.15">
      <c r="C592" s="137"/>
      <c r="D592" s="137"/>
      <c r="E592" s="137"/>
      <c r="J592" s="139"/>
    </row>
    <row r="593" spans="3:10" x14ac:dyDescent="0.15">
      <c r="C593" s="137"/>
      <c r="D593" s="137"/>
      <c r="E593" s="137"/>
      <c r="J593" s="139"/>
    </row>
    <row r="594" spans="3:10" x14ac:dyDescent="0.15">
      <c r="C594" s="137"/>
      <c r="D594" s="137"/>
      <c r="E594" s="137"/>
      <c r="J594" s="139"/>
    </row>
    <row r="595" spans="3:10" x14ac:dyDescent="0.15">
      <c r="C595" s="137"/>
      <c r="D595" s="137"/>
      <c r="E595" s="137"/>
      <c r="J595" s="139"/>
    </row>
    <row r="596" spans="3:10" x14ac:dyDescent="0.15">
      <c r="C596" s="137"/>
      <c r="D596" s="137"/>
      <c r="E596" s="137"/>
      <c r="J596" s="139"/>
    </row>
    <row r="597" spans="3:10" x14ac:dyDescent="0.15">
      <c r="C597" s="137"/>
      <c r="D597" s="137"/>
      <c r="E597" s="137"/>
      <c r="J597" s="139"/>
    </row>
    <row r="598" spans="3:10" x14ac:dyDescent="0.15">
      <c r="C598" s="137"/>
      <c r="D598" s="137"/>
      <c r="E598" s="137"/>
      <c r="J598" s="139"/>
    </row>
    <row r="599" spans="3:10" x14ac:dyDescent="0.15">
      <c r="C599" s="137"/>
      <c r="D599" s="137"/>
      <c r="E599" s="137"/>
      <c r="J599" s="139"/>
    </row>
    <row r="600" spans="3:10" x14ac:dyDescent="0.15">
      <c r="C600" s="137"/>
      <c r="D600" s="137"/>
      <c r="E600" s="137"/>
      <c r="J600" s="139"/>
    </row>
    <row r="601" spans="3:10" x14ac:dyDescent="0.15">
      <c r="C601" s="137"/>
      <c r="D601" s="137"/>
      <c r="E601" s="137"/>
      <c r="J601" s="139"/>
    </row>
    <row r="602" spans="3:10" x14ac:dyDescent="0.15">
      <c r="C602" s="137"/>
      <c r="D602" s="137"/>
      <c r="E602" s="137"/>
      <c r="J602" s="139"/>
    </row>
    <row r="603" spans="3:10" x14ac:dyDescent="0.15">
      <c r="C603" s="137"/>
      <c r="D603" s="137"/>
      <c r="E603" s="137"/>
      <c r="J603" s="139"/>
    </row>
    <row r="604" spans="3:10" x14ac:dyDescent="0.15">
      <c r="C604" s="137"/>
      <c r="D604" s="137"/>
      <c r="E604" s="137"/>
      <c r="J604" s="139"/>
    </row>
    <row r="605" spans="3:10" x14ac:dyDescent="0.15">
      <c r="C605" s="137"/>
      <c r="D605" s="137"/>
      <c r="E605" s="137"/>
      <c r="J605" s="139"/>
    </row>
    <row r="606" spans="3:10" x14ac:dyDescent="0.15">
      <c r="C606" s="137"/>
      <c r="D606" s="137"/>
      <c r="E606" s="137"/>
      <c r="J606" s="139"/>
    </row>
    <row r="607" spans="3:10" x14ac:dyDescent="0.15">
      <c r="C607" s="137"/>
      <c r="D607" s="137"/>
      <c r="E607" s="137"/>
      <c r="J607" s="139"/>
    </row>
    <row r="608" spans="3:10" x14ac:dyDescent="0.15">
      <c r="C608" s="137"/>
      <c r="D608" s="137"/>
      <c r="E608" s="137"/>
      <c r="J608" s="139"/>
    </row>
    <row r="609" spans="3:10" x14ac:dyDescent="0.15">
      <c r="C609" s="137"/>
      <c r="D609" s="137"/>
      <c r="E609" s="137"/>
      <c r="J609" s="139"/>
    </row>
    <row r="610" spans="3:10" x14ac:dyDescent="0.15">
      <c r="C610" s="137"/>
      <c r="D610" s="137"/>
      <c r="E610" s="137"/>
      <c r="J610" s="139"/>
    </row>
    <row r="611" spans="3:10" x14ac:dyDescent="0.15">
      <c r="C611" s="137"/>
      <c r="D611" s="137"/>
      <c r="E611" s="137"/>
      <c r="J611" s="139"/>
    </row>
    <row r="612" spans="3:10" x14ac:dyDescent="0.15">
      <c r="C612" s="137"/>
      <c r="D612" s="137"/>
      <c r="E612" s="137"/>
      <c r="J612" s="139"/>
    </row>
    <row r="613" spans="3:10" x14ac:dyDescent="0.15">
      <c r="C613" s="137"/>
      <c r="D613" s="137"/>
      <c r="E613" s="137"/>
      <c r="J613" s="139"/>
    </row>
    <row r="614" spans="3:10" x14ac:dyDescent="0.15">
      <c r="C614" s="137"/>
      <c r="D614" s="137"/>
      <c r="E614" s="137"/>
      <c r="J614" s="139"/>
    </row>
    <row r="615" spans="3:10" x14ac:dyDescent="0.15">
      <c r="C615" s="137"/>
      <c r="D615" s="137"/>
      <c r="E615" s="137"/>
      <c r="J615" s="139"/>
    </row>
    <row r="616" spans="3:10" x14ac:dyDescent="0.15">
      <c r="C616" s="137"/>
      <c r="D616" s="137"/>
      <c r="E616" s="137"/>
      <c r="J616" s="139"/>
    </row>
    <row r="617" spans="3:10" x14ac:dyDescent="0.15">
      <c r="C617" s="137"/>
      <c r="D617" s="137"/>
      <c r="E617" s="137"/>
      <c r="J617" s="139"/>
    </row>
    <row r="618" spans="3:10" x14ac:dyDescent="0.15">
      <c r="C618" s="137"/>
      <c r="D618" s="137"/>
      <c r="E618" s="137"/>
      <c r="J618" s="139"/>
    </row>
    <row r="619" spans="3:10" x14ac:dyDescent="0.15">
      <c r="C619" s="137"/>
      <c r="D619" s="137"/>
      <c r="E619" s="137"/>
      <c r="J619" s="139"/>
    </row>
    <row r="620" spans="3:10" x14ac:dyDescent="0.15">
      <c r="C620" s="137"/>
      <c r="D620" s="137"/>
      <c r="E620" s="137"/>
      <c r="J620" s="139"/>
    </row>
    <row r="621" spans="3:10" x14ac:dyDescent="0.15">
      <c r="C621" s="137"/>
      <c r="D621" s="137"/>
      <c r="E621" s="137"/>
      <c r="J621" s="139"/>
    </row>
    <row r="622" spans="3:10" x14ac:dyDescent="0.15">
      <c r="C622" s="137"/>
      <c r="D622" s="137"/>
      <c r="E622" s="137"/>
      <c r="J622" s="139"/>
    </row>
    <row r="623" spans="3:10" x14ac:dyDescent="0.15">
      <c r="C623" s="137"/>
      <c r="D623" s="137"/>
      <c r="E623" s="137"/>
      <c r="J623" s="139"/>
    </row>
    <row r="624" spans="3:10" x14ac:dyDescent="0.15">
      <c r="C624" s="137"/>
      <c r="D624" s="137"/>
      <c r="E624" s="137"/>
      <c r="J624" s="139"/>
    </row>
    <row r="625" spans="3:10" x14ac:dyDescent="0.15">
      <c r="C625" s="137"/>
      <c r="D625" s="137"/>
      <c r="E625" s="137"/>
      <c r="J625" s="139"/>
    </row>
    <row r="626" spans="3:10" x14ac:dyDescent="0.15">
      <c r="C626" s="137"/>
      <c r="D626" s="137"/>
      <c r="E626" s="137"/>
      <c r="J626" s="139"/>
    </row>
    <row r="627" spans="3:10" x14ac:dyDescent="0.15">
      <c r="C627" s="137"/>
      <c r="D627" s="137"/>
      <c r="E627" s="137"/>
      <c r="J627" s="139"/>
    </row>
    <row r="628" spans="3:10" x14ac:dyDescent="0.15">
      <c r="C628" s="137"/>
      <c r="D628" s="137"/>
      <c r="E628" s="137"/>
      <c r="J628" s="139"/>
    </row>
    <row r="629" spans="3:10" x14ac:dyDescent="0.15">
      <c r="C629" s="137"/>
      <c r="D629" s="137"/>
      <c r="E629" s="137"/>
      <c r="J629" s="139"/>
    </row>
    <row r="630" spans="3:10" x14ac:dyDescent="0.15">
      <c r="C630" s="137"/>
      <c r="D630" s="137"/>
      <c r="E630" s="137"/>
      <c r="J630" s="139"/>
    </row>
    <row r="631" spans="3:10" x14ac:dyDescent="0.15">
      <c r="C631" s="137"/>
      <c r="D631" s="137"/>
      <c r="E631" s="137"/>
      <c r="J631" s="139"/>
    </row>
    <row r="632" spans="3:10" x14ac:dyDescent="0.15">
      <c r="C632" s="137"/>
      <c r="D632" s="137"/>
      <c r="E632" s="137"/>
      <c r="J632" s="139"/>
    </row>
    <row r="633" spans="3:10" x14ac:dyDescent="0.15">
      <c r="C633" s="137"/>
      <c r="D633" s="137"/>
      <c r="E633" s="137"/>
      <c r="J633" s="139"/>
    </row>
    <row r="634" spans="3:10" x14ac:dyDescent="0.15">
      <c r="C634" s="137"/>
      <c r="D634" s="137"/>
      <c r="E634" s="137"/>
      <c r="J634" s="139"/>
    </row>
    <row r="635" spans="3:10" x14ac:dyDescent="0.15">
      <c r="C635" s="137"/>
      <c r="D635" s="137"/>
      <c r="E635" s="137"/>
      <c r="J635" s="139"/>
    </row>
    <row r="636" spans="3:10" x14ac:dyDescent="0.15">
      <c r="C636" s="137"/>
      <c r="D636" s="137"/>
      <c r="E636" s="137"/>
      <c r="J636" s="139"/>
    </row>
    <row r="637" spans="3:10" x14ac:dyDescent="0.15">
      <c r="C637" s="137"/>
      <c r="D637" s="137"/>
      <c r="E637" s="137"/>
      <c r="J637" s="139"/>
    </row>
    <row r="638" spans="3:10" x14ac:dyDescent="0.15">
      <c r="C638" s="137"/>
      <c r="D638" s="137"/>
      <c r="E638" s="137"/>
      <c r="J638" s="139"/>
    </row>
    <row r="639" spans="3:10" x14ac:dyDescent="0.15">
      <c r="C639" s="137"/>
      <c r="D639" s="137"/>
      <c r="E639" s="137"/>
      <c r="J639" s="139"/>
    </row>
    <row r="640" spans="3:10" x14ac:dyDescent="0.15">
      <c r="C640" s="137"/>
      <c r="D640" s="137"/>
      <c r="E640" s="137"/>
      <c r="J640" s="139"/>
    </row>
    <row r="641" spans="3:10" x14ac:dyDescent="0.15">
      <c r="C641" s="137"/>
      <c r="D641" s="137"/>
      <c r="E641" s="137"/>
      <c r="J641" s="139"/>
    </row>
    <row r="642" spans="3:10" x14ac:dyDescent="0.15">
      <c r="C642" s="137"/>
      <c r="D642" s="137"/>
      <c r="E642" s="137"/>
      <c r="J642" s="139"/>
    </row>
    <row r="643" spans="3:10" x14ac:dyDescent="0.15">
      <c r="C643" s="137"/>
      <c r="D643" s="137"/>
      <c r="E643" s="137"/>
      <c r="J643" s="139"/>
    </row>
    <row r="644" spans="3:10" x14ac:dyDescent="0.15">
      <c r="C644" s="137"/>
      <c r="D644" s="137"/>
      <c r="E644" s="137"/>
      <c r="J644" s="139"/>
    </row>
    <row r="645" spans="3:10" x14ac:dyDescent="0.15">
      <c r="C645" s="137"/>
      <c r="D645" s="137"/>
      <c r="E645" s="137"/>
      <c r="J645" s="139"/>
    </row>
    <row r="646" spans="3:10" x14ac:dyDescent="0.15">
      <c r="C646" s="137"/>
      <c r="D646" s="137"/>
      <c r="E646" s="137"/>
      <c r="J646" s="139"/>
    </row>
    <row r="647" spans="3:10" x14ac:dyDescent="0.15">
      <c r="C647" s="137"/>
      <c r="D647" s="137"/>
      <c r="E647" s="137"/>
      <c r="J647" s="139"/>
    </row>
    <row r="648" spans="3:10" x14ac:dyDescent="0.15">
      <c r="C648" s="137"/>
      <c r="D648" s="137"/>
      <c r="E648" s="137"/>
      <c r="J648" s="139"/>
    </row>
    <row r="649" spans="3:10" x14ac:dyDescent="0.15">
      <c r="C649" s="137"/>
      <c r="D649" s="137"/>
      <c r="E649" s="137"/>
      <c r="J649" s="139"/>
    </row>
    <row r="650" spans="3:10" x14ac:dyDescent="0.15">
      <c r="C650" s="137"/>
      <c r="D650" s="137"/>
      <c r="E650" s="137"/>
      <c r="J650" s="139"/>
    </row>
    <row r="651" spans="3:10" x14ac:dyDescent="0.15">
      <c r="C651" s="137"/>
      <c r="D651" s="137"/>
      <c r="E651" s="137"/>
      <c r="J651" s="139"/>
    </row>
    <row r="652" spans="3:10" x14ac:dyDescent="0.15">
      <c r="C652" s="137"/>
      <c r="D652" s="137"/>
      <c r="E652" s="137"/>
      <c r="J652" s="139"/>
    </row>
    <row r="653" spans="3:10" x14ac:dyDescent="0.15">
      <c r="C653" s="137"/>
      <c r="D653" s="137"/>
      <c r="E653" s="137"/>
      <c r="J653" s="139"/>
    </row>
    <row r="654" spans="3:10" x14ac:dyDescent="0.15">
      <c r="C654" s="137"/>
      <c r="D654" s="137"/>
      <c r="E654" s="137"/>
      <c r="J654" s="139"/>
    </row>
    <row r="655" spans="3:10" x14ac:dyDescent="0.15">
      <c r="C655" s="137"/>
      <c r="D655" s="137"/>
      <c r="E655" s="137"/>
      <c r="J655" s="139"/>
    </row>
    <row r="656" spans="3:10" x14ac:dyDescent="0.15">
      <c r="C656" s="137"/>
      <c r="D656" s="137"/>
      <c r="E656" s="137"/>
      <c r="J656" s="139"/>
    </row>
    <row r="657" spans="3:10" x14ac:dyDescent="0.15">
      <c r="C657" s="137"/>
      <c r="D657" s="137"/>
      <c r="E657" s="137"/>
      <c r="J657" s="139"/>
    </row>
    <row r="658" spans="3:10" x14ac:dyDescent="0.15">
      <c r="C658" s="137"/>
      <c r="D658" s="137"/>
      <c r="E658" s="137"/>
      <c r="J658" s="139"/>
    </row>
    <row r="659" spans="3:10" x14ac:dyDescent="0.15">
      <c r="C659" s="137"/>
      <c r="D659" s="137"/>
      <c r="E659" s="137"/>
      <c r="J659" s="139"/>
    </row>
    <row r="660" spans="3:10" x14ac:dyDescent="0.15">
      <c r="C660" s="137"/>
      <c r="D660" s="137"/>
      <c r="E660" s="137"/>
      <c r="J660" s="139"/>
    </row>
    <row r="661" spans="3:10" x14ac:dyDescent="0.15">
      <c r="C661" s="137"/>
      <c r="D661" s="137"/>
      <c r="E661" s="137"/>
      <c r="J661" s="139"/>
    </row>
    <row r="662" spans="3:10" x14ac:dyDescent="0.15">
      <c r="C662" s="137"/>
      <c r="D662" s="137"/>
      <c r="E662" s="137"/>
      <c r="J662" s="139"/>
    </row>
    <row r="663" spans="3:10" x14ac:dyDescent="0.15">
      <c r="C663" s="137"/>
      <c r="D663" s="137"/>
      <c r="E663" s="137"/>
      <c r="J663" s="139"/>
    </row>
    <row r="664" spans="3:10" x14ac:dyDescent="0.15">
      <c r="C664" s="137"/>
      <c r="D664" s="137"/>
      <c r="E664" s="137"/>
      <c r="J664" s="139"/>
    </row>
    <row r="665" spans="3:10" x14ac:dyDescent="0.15">
      <c r="C665" s="137"/>
      <c r="D665" s="137"/>
      <c r="E665" s="137"/>
      <c r="J665" s="139"/>
    </row>
    <row r="666" spans="3:10" x14ac:dyDescent="0.15">
      <c r="C666" s="137"/>
      <c r="D666" s="137"/>
      <c r="E666" s="137"/>
      <c r="J666" s="139"/>
    </row>
    <row r="667" spans="3:10" x14ac:dyDescent="0.15">
      <c r="C667" s="137"/>
      <c r="D667" s="137"/>
      <c r="E667" s="137"/>
      <c r="J667" s="139"/>
    </row>
    <row r="668" spans="3:10" x14ac:dyDescent="0.15">
      <c r="C668" s="137"/>
      <c r="D668" s="137"/>
      <c r="E668" s="137"/>
      <c r="J668" s="139"/>
    </row>
    <row r="669" spans="3:10" x14ac:dyDescent="0.15">
      <c r="C669" s="137"/>
      <c r="D669" s="137"/>
      <c r="E669" s="137"/>
      <c r="J669" s="139"/>
    </row>
    <row r="670" spans="3:10" x14ac:dyDescent="0.15">
      <c r="C670" s="137"/>
      <c r="D670" s="137"/>
      <c r="E670" s="137"/>
      <c r="J670" s="139"/>
    </row>
    <row r="671" spans="3:10" x14ac:dyDescent="0.15">
      <c r="C671" s="137"/>
      <c r="D671" s="137"/>
      <c r="E671" s="137"/>
      <c r="J671" s="139"/>
    </row>
    <row r="672" spans="3:10" x14ac:dyDescent="0.15">
      <c r="C672" s="137"/>
      <c r="D672" s="137"/>
      <c r="E672" s="137"/>
      <c r="J672" s="139"/>
    </row>
    <row r="673" spans="3:10" x14ac:dyDescent="0.15">
      <c r="C673" s="137"/>
      <c r="D673" s="137"/>
      <c r="E673" s="137"/>
      <c r="J673" s="139"/>
    </row>
    <row r="674" spans="3:10" x14ac:dyDescent="0.15">
      <c r="C674" s="137"/>
      <c r="D674" s="137"/>
      <c r="E674" s="137"/>
      <c r="J674" s="139"/>
    </row>
    <row r="675" spans="3:10" x14ac:dyDescent="0.15">
      <c r="C675" s="137"/>
      <c r="D675" s="137"/>
      <c r="E675" s="137"/>
      <c r="J675" s="139"/>
    </row>
    <row r="676" spans="3:10" x14ac:dyDescent="0.15">
      <c r="C676" s="137"/>
      <c r="D676" s="137"/>
      <c r="E676" s="137"/>
      <c r="J676" s="139"/>
    </row>
    <row r="677" spans="3:10" x14ac:dyDescent="0.15">
      <c r="C677" s="137"/>
      <c r="D677" s="137"/>
      <c r="E677" s="137"/>
      <c r="J677" s="139"/>
    </row>
    <row r="678" spans="3:10" x14ac:dyDescent="0.15">
      <c r="C678" s="137"/>
      <c r="D678" s="137"/>
      <c r="E678" s="137"/>
      <c r="J678" s="139"/>
    </row>
    <row r="679" spans="3:10" x14ac:dyDescent="0.15">
      <c r="C679" s="137"/>
      <c r="D679" s="137"/>
      <c r="E679" s="137"/>
      <c r="J679" s="139"/>
    </row>
    <row r="680" spans="3:10" x14ac:dyDescent="0.15">
      <c r="C680" s="137"/>
      <c r="D680" s="137"/>
      <c r="E680" s="137"/>
      <c r="J680" s="139"/>
    </row>
    <row r="681" spans="3:10" x14ac:dyDescent="0.15">
      <c r="C681" s="137"/>
      <c r="D681" s="137"/>
      <c r="E681" s="137"/>
      <c r="J681" s="139"/>
    </row>
    <row r="682" spans="3:10" x14ac:dyDescent="0.15">
      <c r="C682" s="137"/>
      <c r="D682" s="137"/>
      <c r="E682" s="137"/>
      <c r="J682" s="139"/>
    </row>
    <row r="683" spans="3:10" x14ac:dyDescent="0.15">
      <c r="C683" s="137"/>
      <c r="D683" s="137"/>
      <c r="E683" s="137"/>
      <c r="J683" s="139"/>
    </row>
    <row r="684" spans="3:10" x14ac:dyDescent="0.15">
      <c r="C684" s="137"/>
      <c r="D684" s="137"/>
      <c r="E684" s="137"/>
      <c r="J684" s="139"/>
    </row>
    <row r="685" spans="3:10" x14ac:dyDescent="0.15">
      <c r="C685" s="137"/>
      <c r="D685" s="137"/>
      <c r="E685" s="137"/>
      <c r="J685" s="139"/>
    </row>
    <row r="686" spans="3:10" x14ac:dyDescent="0.15">
      <c r="C686" s="137"/>
      <c r="D686" s="137"/>
      <c r="E686" s="137"/>
      <c r="J686" s="139"/>
    </row>
    <row r="687" spans="3:10" x14ac:dyDescent="0.15">
      <c r="C687" s="137"/>
      <c r="D687" s="137"/>
      <c r="E687" s="137"/>
      <c r="J687" s="139"/>
    </row>
    <row r="688" spans="3:10" x14ac:dyDescent="0.15">
      <c r="C688" s="137"/>
      <c r="D688" s="137"/>
      <c r="E688" s="137"/>
      <c r="J688" s="139"/>
    </row>
    <row r="689" spans="3:10" x14ac:dyDescent="0.15">
      <c r="C689" s="137"/>
      <c r="D689" s="137"/>
      <c r="E689" s="137"/>
      <c r="J689" s="139"/>
    </row>
    <row r="690" spans="3:10" x14ac:dyDescent="0.15">
      <c r="C690" s="137"/>
      <c r="D690" s="137"/>
      <c r="E690" s="137"/>
      <c r="J690" s="139"/>
    </row>
    <row r="691" spans="3:10" x14ac:dyDescent="0.15">
      <c r="C691" s="137"/>
      <c r="D691" s="137"/>
      <c r="E691" s="137"/>
      <c r="J691" s="139"/>
    </row>
    <row r="692" spans="3:10" x14ac:dyDescent="0.15">
      <c r="C692" s="137"/>
      <c r="D692" s="137"/>
      <c r="E692" s="137"/>
      <c r="J692" s="139"/>
    </row>
    <row r="693" spans="3:10" x14ac:dyDescent="0.15">
      <c r="C693" s="137"/>
      <c r="D693" s="137"/>
      <c r="E693" s="137"/>
      <c r="J693" s="139"/>
    </row>
    <row r="694" spans="3:10" x14ac:dyDescent="0.15">
      <c r="C694" s="137"/>
      <c r="D694" s="137"/>
      <c r="E694" s="137"/>
      <c r="J694" s="139"/>
    </row>
    <row r="695" spans="3:10" x14ac:dyDescent="0.15">
      <c r="C695" s="137"/>
      <c r="D695" s="137"/>
      <c r="E695" s="137"/>
      <c r="J695" s="139"/>
    </row>
    <row r="696" spans="3:10" x14ac:dyDescent="0.15">
      <c r="C696" s="137"/>
      <c r="D696" s="137"/>
      <c r="E696" s="137"/>
      <c r="J696" s="139"/>
    </row>
    <row r="697" spans="3:10" x14ac:dyDescent="0.15">
      <c r="C697" s="137"/>
      <c r="D697" s="137"/>
      <c r="E697" s="137"/>
      <c r="J697" s="139"/>
    </row>
    <row r="698" spans="3:10" x14ac:dyDescent="0.15">
      <c r="C698" s="137"/>
      <c r="D698" s="137"/>
      <c r="E698" s="137"/>
      <c r="J698" s="139"/>
    </row>
    <row r="699" spans="3:10" x14ac:dyDescent="0.15">
      <c r="C699" s="137"/>
      <c r="D699" s="137"/>
      <c r="E699" s="137"/>
      <c r="J699" s="139"/>
    </row>
    <row r="700" spans="3:10" x14ac:dyDescent="0.15">
      <c r="C700" s="137"/>
      <c r="D700" s="137"/>
      <c r="E700" s="137"/>
      <c r="J700" s="139"/>
    </row>
    <row r="701" spans="3:10" x14ac:dyDescent="0.15">
      <c r="C701" s="137"/>
      <c r="D701" s="137"/>
      <c r="E701" s="137"/>
      <c r="J701" s="139"/>
    </row>
    <row r="702" spans="3:10" x14ac:dyDescent="0.15">
      <c r="C702" s="137"/>
      <c r="D702" s="137"/>
      <c r="E702" s="137"/>
      <c r="J702" s="139"/>
    </row>
    <row r="703" spans="3:10" x14ac:dyDescent="0.15">
      <c r="C703" s="137"/>
      <c r="D703" s="137"/>
      <c r="E703" s="137"/>
      <c r="J703" s="139"/>
    </row>
    <row r="704" spans="3:10" x14ac:dyDescent="0.15">
      <c r="C704" s="137"/>
      <c r="D704" s="137"/>
      <c r="E704" s="137"/>
      <c r="J704" s="139"/>
    </row>
    <row r="705" spans="3:10" x14ac:dyDescent="0.15">
      <c r="C705" s="137"/>
      <c r="D705" s="137"/>
      <c r="E705" s="137"/>
      <c r="J705" s="139"/>
    </row>
    <row r="706" spans="3:10" x14ac:dyDescent="0.15">
      <c r="C706" s="137"/>
      <c r="D706" s="137"/>
      <c r="E706" s="137"/>
      <c r="J706" s="139"/>
    </row>
    <row r="707" spans="3:10" x14ac:dyDescent="0.15">
      <c r="C707" s="137"/>
      <c r="D707" s="137"/>
      <c r="E707" s="137"/>
      <c r="J707" s="139"/>
    </row>
    <row r="708" spans="3:10" x14ac:dyDescent="0.15">
      <c r="C708" s="137"/>
      <c r="D708" s="137"/>
      <c r="E708" s="137"/>
      <c r="J708" s="139"/>
    </row>
    <row r="709" spans="3:10" x14ac:dyDescent="0.15">
      <c r="C709" s="137"/>
      <c r="D709" s="137"/>
      <c r="E709" s="137"/>
      <c r="J709" s="139"/>
    </row>
    <row r="710" spans="3:10" x14ac:dyDescent="0.15">
      <c r="C710" s="137"/>
      <c r="D710" s="137"/>
      <c r="E710" s="137"/>
      <c r="J710" s="139"/>
    </row>
    <row r="711" spans="3:10" x14ac:dyDescent="0.15">
      <c r="C711" s="137"/>
      <c r="D711" s="137"/>
      <c r="E711" s="137"/>
      <c r="J711" s="139"/>
    </row>
    <row r="712" spans="3:10" x14ac:dyDescent="0.15">
      <c r="C712" s="137"/>
      <c r="D712" s="137"/>
      <c r="E712" s="137"/>
      <c r="J712" s="139"/>
    </row>
    <row r="713" spans="3:10" x14ac:dyDescent="0.15">
      <c r="C713" s="137"/>
      <c r="D713" s="137"/>
      <c r="E713" s="137"/>
      <c r="J713" s="139"/>
    </row>
    <row r="714" spans="3:10" x14ac:dyDescent="0.15">
      <c r="C714" s="137"/>
      <c r="D714" s="137"/>
      <c r="E714" s="137"/>
      <c r="J714" s="139"/>
    </row>
    <row r="715" spans="3:10" x14ac:dyDescent="0.15">
      <c r="C715" s="137"/>
      <c r="D715" s="137"/>
      <c r="E715" s="137"/>
      <c r="J715" s="139"/>
    </row>
    <row r="716" spans="3:10" x14ac:dyDescent="0.15">
      <c r="C716" s="137"/>
      <c r="D716" s="137"/>
      <c r="E716" s="137"/>
      <c r="J716" s="139"/>
    </row>
    <row r="717" spans="3:10" x14ac:dyDescent="0.15">
      <c r="C717" s="137"/>
      <c r="D717" s="137"/>
      <c r="E717" s="137"/>
      <c r="J717" s="139"/>
    </row>
    <row r="718" spans="3:10" x14ac:dyDescent="0.15">
      <c r="C718" s="137"/>
      <c r="D718" s="137"/>
      <c r="E718" s="137"/>
      <c r="J718" s="139"/>
    </row>
    <row r="719" spans="3:10" x14ac:dyDescent="0.15">
      <c r="C719" s="137"/>
      <c r="D719" s="137"/>
      <c r="E719" s="137"/>
      <c r="J719" s="139"/>
    </row>
    <row r="720" spans="3:10" x14ac:dyDescent="0.15">
      <c r="C720" s="137"/>
      <c r="D720" s="137"/>
      <c r="E720" s="137"/>
      <c r="J720" s="139"/>
    </row>
    <row r="721" spans="3:10" x14ac:dyDescent="0.15">
      <c r="C721" s="137"/>
      <c r="D721" s="137"/>
      <c r="E721" s="137"/>
      <c r="J721" s="139"/>
    </row>
    <row r="722" spans="3:10" x14ac:dyDescent="0.15">
      <c r="C722" s="137"/>
      <c r="D722" s="137"/>
      <c r="E722" s="137"/>
      <c r="J722" s="139"/>
    </row>
    <row r="723" spans="3:10" x14ac:dyDescent="0.15">
      <c r="C723" s="137"/>
      <c r="D723" s="137"/>
      <c r="E723" s="137"/>
      <c r="J723" s="139"/>
    </row>
    <row r="724" spans="3:10" x14ac:dyDescent="0.15">
      <c r="C724" s="137"/>
      <c r="D724" s="137"/>
      <c r="E724" s="137"/>
      <c r="J724" s="139"/>
    </row>
    <row r="725" spans="3:10" x14ac:dyDescent="0.15">
      <c r="C725" s="137"/>
      <c r="D725" s="137"/>
      <c r="E725" s="137"/>
      <c r="J725" s="139"/>
    </row>
    <row r="726" spans="3:10" x14ac:dyDescent="0.15">
      <c r="C726" s="137"/>
      <c r="D726" s="137"/>
      <c r="E726" s="137"/>
      <c r="J726" s="139"/>
    </row>
    <row r="727" spans="3:10" x14ac:dyDescent="0.15">
      <c r="C727" s="137"/>
      <c r="D727" s="137"/>
      <c r="E727" s="137"/>
      <c r="J727" s="139"/>
    </row>
    <row r="728" spans="3:10" x14ac:dyDescent="0.15">
      <c r="C728" s="137"/>
      <c r="D728" s="137"/>
      <c r="E728" s="137"/>
      <c r="J728" s="139"/>
    </row>
    <row r="729" spans="3:10" x14ac:dyDescent="0.15">
      <c r="C729" s="137"/>
      <c r="D729" s="137"/>
      <c r="E729" s="137"/>
      <c r="J729" s="139"/>
    </row>
    <row r="730" spans="3:10" x14ac:dyDescent="0.15">
      <c r="C730" s="137"/>
      <c r="D730" s="137"/>
      <c r="E730" s="137"/>
      <c r="J730" s="139"/>
    </row>
    <row r="731" spans="3:10" x14ac:dyDescent="0.15">
      <c r="C731" s="137"/>
      <c r="D731" s="137"/>
      <c r="E731" s="137"/>
      <c r="J731" s="139"/>
    </row>
    <row r="732" spans="3:10" x14ac:dyDescent="0.15">
      <c r="C732" s="137"/>
      <c r="D732" s="137"/>
      <c r="E732" s="137"/>
      <c r="J732" s="139"/>
    </row>
    <row r="733" spans="3:10" x14ac:dyDescent="0.15">
      <c r="C733" s="137"/>
      <c r="D733" s="137"/>
      <c r="E733" s="137"/>
      <c r="J733" s="139"/>
    </row>
    <row r="734" spans="3:10" x14ac:dyDescent="0.15">
      <c r="C734" s="137"/>
      <c r="D734" s="137"/>
      <c r="E734" s="137"/>
      <c r="J734" s="139"/>
    </row>
    <row r="735" spans="3:10" x14ac:dyDescent="0.15">
      <c r="C735" s="137"/>
      <c r="D735" s="137"/>
      <c r="E735" s="137"/>
      <c r="J735" s="139"/>
    </row>
    <row r="736" spans="3:10" x14ac:dyDescent="0.15">
      <c r="C736" s="137"/>
      <c r="D736" s="137"/>
      <c r="E736" s="137"/>
      <c r="J736" s="139"/>
    </row>
    <row r="737" spans="3:10" x14ac:dyDescent="0.15">
      <c r="C737" s="137"/>
      <c r="D737" s="137"/>
      <c r="E737" s="137"/>
      <c r="J737" s="139"/>
    </row>
    <row r="738" spans="3:10" x14ac:dyDescent="0.15">
      <c r="C738" s="137"/>
      <c r="D738" s="137"/>
      <c r="E738" s="137"/>
      <c r="J738" s="139"/>
    </row>
    <row r="739" spans="3:10" x14ac:dyDescent="0.15">
      <c r="C739" s="137"/>
      <c r="D739" s="137"/>
      <c r="E739" s="137"/>
      <c r="J739" s="139"/>
    </row>
    <row r="740" spans="3:10" x14ac:dyDescent="0.15">
      <c r="C740" s="137"/>
      <c r="D740" s="137"/>
      <c r="E740" s="137"/>
      <c r="J740" s="139"/>
    </row>
    <row r="741" spans="3:10" x14ac:dyDescent="0.15">
      <c r="C741" s="137"/>
      <c r="D741" s="137"/>
      <c r="E741" s="137"/>
      <c r="J741" s="139"/>
    </row>
    <row r="742" spans="3:10" x14ac:dyDescent="0.15">
      <c r="C742" s="137"/>
      <c r="D742" s="137"/>
      <c r="E742" s="137"/>
      <c r="J742" s="139"/>
    </row>
    <row r="743" spans="3:10" x14ac:dyDescent="0.15">
      <c r="C743" s="137"/>
      <c r="D743" s="137"/>
      <c r="E743" s="137"/>
      <c r="J743" s="139"/>
    </row>
    <row r="744" spans="3:10" x14ac:dyDescent="0.15">
      <c r="C744" s="137"/>
      <c r="D744" s="137"/>
      <c r="E744" s="137"/>
      <c r="J744" s="139"/>
    </row>
    <row r="745" spans="3:10" x14ac:dyDescent="0.15">
      <c r="C745" s="137"/>
      <c r="D745" s="137"/>
      <c r="E745" s="137"/>
      <c r="J745" s="139"/>
    </row>
    <row r="746" spans="3:10" x14ac:dyDescent="0.15">
      <c r="C746" s="137"/>
      <c r="D746" s="137"/>
      <c r="E746" s="137"/>
      <c r="J746" s="139"/>
    </row>
    <row r="747" spans="3:10" x14ac:dyDescent="0.15">
      <c r="C747" s="137"/>
      <c r="D747" s="137"/>
      <c r="E747" s="137"/>
      <c r="J747" s="139"/>
    </row>
    <row r="748" spans="3:10" x14ac:dyDescent="0.15">
      <c r="C748" s="137"/>
      <c r="D748" s="137"/>
      <c r="E748" s="137"/>
      <c r="J748" s="139"/>
    </row>
    <row r="749" spans="3:10" x14ac:dyDescent="0.15">
      <c r="C749" s="137"/>
      <c r="D749" s="137"/>
      <c r="E749" s="137"/>
      <c r="J749" s="139"/>
    </row>
    <row r="750" spans="3:10" x14ac:dyDescent="0.15">
      <c r="C750" s="137"/>
      <c r="D750" s="137"/>
      <c r="E750" s="137"/>
      <c r="J750" s="139"/>
    </row>
    <row r="751" spans="3:10" x14ac:dyDescent="0.15">
      <c r="C751" s="137"/>
      <c r="D751" s="137"/>
      <c r="E751" s="137"/>
      <c r="J751" s="139"/>
    </row>
    <row r="752" spans="3:10" x14ac:dyDescent="0.15">
      <c r="C752" s="137"/>
      <c r="D752" s="137"/>
      <c r="E752" s="137"/>
      <c r="J752" s="139"/>
    </row>
    <row r="753" spans="3:10" x14ac:dyDescent="0.15">
      <c r="C753" s="137"/>
      <c r="D753" s="137"/>
      <c r="E753" s="137"/>
      <c r="J753" s="139"/>
    </row>
    <row r="754" spans="3:10" x14ac:dyDescent="0.15">
      <c r="C754" s="137"/>
      <c r="D754" s="137"/>
      <c r="E754" s="137"/>
      <c r="J754" s="139"/>
    </row>
    <row r="755" spans="3:10" x14ac:dyDescent="0.15">
      <c r="C755" s="137"/>
      <c r="D755" s="137"/>
      <c r="E755" s="137"/>
      <c r="J755" s="139"/>
    </row>
    <row r="756" spans="3:10" x14ac:dyDescent="0.15">
      <c r="C756" s="137"/>
      <c r="D756" s="137"/>
      <c r="E756" s="137"/>
      <c r="J756" s="139"/>
    </row>
    <row r="757" spans="3:10" x14ac:dyDescent="0.15">
      <c r="C757" s="137"/>
      <c r="D757" s="137"/>
      <c r="E757" s="137"/>
      <c r="J757" s="139"/>
    </row>
    <row r="758" spans="3:10" x14ac:dyDescent="0.15">
      <c r="C758" s="137"/>
      <c r="D758" s="137"/>
      <c r="E758" s="137"/>
      <c r="J758" s="139"/>
    </row>
    <row r="759" spans="3:10" x14ac:dyDescent="0.15">
      <c r="C759" s="137"/>
      <c r="D759" s="137"/>
      <c r="E759" s="137"/>
      <c r="J759" s="139"/>
    </row>
    <row r="760" spans="3:10" x14ac:dyDescent="0.15">
      <c r="C760" s="137"/>
      <c r="D760" s="137"/>
      <c r="E760" s="137"/>
      <c r="J760" s="139"/>
    </row>
    <row r="761" spans="3:10" x14ac:dyDescent="0.15">
      <c r="C761" s="137"/>
      <c r="D761" s="137"/>
      <c r="E761" s="137"/>
      <c r="J761" s="139"/>
    </row>
    <row r="762" spans="3:10" x14ac:dyDescent="0.15">
      <c r="C762" s="137"/>
      <c r="D762" s="137"/>
      <c r="E762" s="137"/>
      <c r="J762" s="139"/>
    </row>
    <row r="763" spans="3:10" x14ac:dyDescent="0.15">
      <c r="C763" s="137"/>
      <c r="D763" s="137"/>
      <c r="E763" s="137"/>
      <c r="J763" s="139"/>
    </row>
    <row r="764" spans="3:10" x14ac:dyDescent="0.15">
      <c r="C764" s="137"/>
      <c r="D764" s="137"/>
      <c r="E764" s="137"/>
      <c r="J764" s="139"/>
    </row>
    <row r="765" spans="3:10" x14ac:dyDescent="0.15">
      <c r="C765" s="137"/>
      <c r="D765" s="137"/>
      <c r="E765" s="137"/>
      <c r="J765" s="139"/>
    </row>
    <row r="766" spans="3:10" x14ac:dyDescent="0.15">
      <c r="C766" s="137"/>
      <c r="D766" s="137"/>
      <c r="E766" s="137"/>
      <c r="J766" s="139"/>
    </row>
    <row r="767" spans="3:10" x14ac:dyDescent="0.15">
      <c r="C767" s="137"/>
      <c r="D767" s="137"/>
      <c r="E767" s="137"/>
      <c r="J767" s="139"/>
    </row>
    <row r="768" spans="3:10" x14ac:dyDescent="0.15">
      <c r="C768" s="137"/>
      <c r="D768" s="137"/>
      <c r="E768" s="137"/>
      <c r="J768" s="139"/>
    </row>
    <row r="769" spans="3:10" x14ac:dyDescent="0.15">
      <c r="C769" s="137"/>
      <c r="D769" s="137"/>
      <c r="E769" s="137"/>
      <c r="J769" s="139"/>
    </row>
    <row r="770" spans="3:10" x14ac:dyDescent="0.15">
      <c r="C770" s="137"/>
      <c r="D770" s="137"/>
      <c r="E770" s="137"/>
      <c r="J770" s="139"/>
    </row>
    <row r="771" spans="3:10" x14ac:dyDescent="0.15">
      <c r="C771" s="137"/>
      <c r="D771" s="137"/>
      <c r="E771" s="137"/>
      <c r="J771" s="139"/>
    </row>
    <row r="772" spans="3:10" x14ac:dyDescent="0.15">
      <c r="C772" s="137"/>
      <c r="D772" s="137"/>
      <c r="E772" s="137"/>
      <c r="J772" s="139"/>
    </row>
    <row r="773" spans="3:10" x14ac:dyDescent="0.15">
      <c r="C773" s="137"/>
      <c r="D773" s="137"/>
      <c r="E773" s="137"/>
      <c r="J773" s="139"/>
    </row>
    <row r="774" spans="3:10" x14ac:dyDescent="0.15">
      <c r="C774" s="137"/>
      <c r="D774" s="137"/>
      <c r="E774" s="137"/>
      <c r="J774" s="139"/>
    </row>
    <row r="775" spans="3:10" x14ac:dyDescent="0.15">
      <c r="C775" s="137"/>
      <c r="D775" s="137"/>
      <c r="E775" s="137"/>
      <c r="J775" s="139"/>
    </row>
    <row r="776" spans="3:10" x14ac:dyDescent="0.15">
      <c r="C776" s="137"/>
      <c r="D776" s="137"/>
      <c r="E776" s="137"/>
      <c r="J776" s="139"/>
    </row>
    <row r="777" spans="3:10" x14ac:dyDescent="0.15">
      <c r="C777" s="137"/>
      <c r="D777" s="137"/>
      <c r="E777" s="137"/>
      <c r="J777" s="139"/>
    </row>
    <row r="778" spans="3:10" x14ac:dyDescent="0.15">
      <c r="C778" s="137"/>
      <c r="D778" s="137"/>
      <c r="E778" s="137"/>
      <c r="J778" s="139"/>
    </row>
    <row r="779" spans="3:10" x14ac:dyDescent="0.15">
      <c r="C779" s="137"/>
      <c r="D779" s="137"/>
      <c r="E779" s="137"/>
      <c r="J779" s="139"/>
    </row>
    <row r="780" spans="3:10" x14ac:dyDescent="0.15">
      <c r="C780" s="137"/>
      <c r="D780" s="137"/>
      <c r="E780" s="137"/>
      <c r="J780" s="139"/>
    </row>
    <row r="781" spans="3:10" x14ac:dyDescent="0.15">
      <c r="C781" s="137"/>
      <c r="D781" s="137"/>
      <c r="E781" s="137"/>
      <c r="J781" s="139"/>
    </row>
    <row r="782" spans="3:10" x14ac:dyDescent="0.15">
      <c r="C782" s="137"/>
      <c r="D782" s="137"/>
      <c r="E782" s="137"/>
      <c r="J782" s="139"/>
    </row>
    <row r="783" spans="3:10" x14ac:dyDescent="0.15">
      <c r="C783" s="137"/>
      <c r="D783" s="137"/>
      <c r="E783" s="137"/>
      <c r="J783" s="139"/>
    </row>
    <row r="784" spans="3:10" x14ac:dyDescent="0.15">
      <c r="C784" s="137"/>
      <c r="D784" s="137"/>
      <c r="E784" s="137"/>
      <c r="J784" s="139"/>
    </row>
    <row r="785" spans="3:10" x14ac:dyDescent="0.15">
      <c r="C785" s="137"/>
      <c r="D785" s="137"/>
      <c r="E785" s="137"/>
      <c r="J785" s="139"/>
    </row>
    <row r="786" spans="3:10" x14ac:dyDescent="0.15">
      <c r="C786" s="137"/>
      <c r="D786" s="137"/>
      <c r="E786" s="137"/>
      <c r="J786" s="139"/>
    </row>
    <row r="787" spans="3:10" x14ac:dyDescent="0.15">
      <c r="C787" s="137"/>
      <c r="D787" s="137"/>
      <c r="E787" s="137"/>
      <c r="J787" s="139"/>
    </row>
    <row r="788" spans="3:10" x14ac:dyDescent="0.15">
      <c r="C788" s="137"/>
      <c r="D788" s="137"/>
      <c r="E788" s="137"/>
      <c r="J788" s="139"/>
    </row>
    <row r="789" spans="3:10" x14ac:dyDescent="0.15">
      <c r="C789" s="137"/>
      <c r="D789" s="137"/>
      <c r="E789" s="137"/>
      <c r="J789" s="139"/>
    </row>
    <row r="790" spans="3:10" x14ac:dyDescent="0.15">
      <c r="C790" s="137"/>
      <c r="D790" s="137"/>
      <c r="E790" s="137"/>
      <c r="J790" s="139"/>
    </row>
    <row r="791" spans="3:10" x14ac:dyDescent="0.15">
      <c r="C791" s="137"/>
      <c r="D791" s="137"/>
      <c r="E791" s="137"/>
      <c r="J791" s="139"/>
    </row>
    <row r="792" spans="3:10" x14ac:dyDescent="0.15">
      <c r="C792" s="137"/>
      <c r="D792" s="137"/>
      <c r="E792" s="137"/>
      <c r="J792" s="139"/>
    </row>
    <row r="793" spans="3:10" x14ac:dyDescent="0.15">
      <c r="C793" s="137"/>
      <c r="D793" s="137"/>
      <c r="E793" s="137"/>
      <c r="J793" s="139"/>
    </row>
    <row r="794" spans="3:10" x14ac:dyDescent="0.15">
      <c r="C794" s="137"/>
      <c r="D794" s="137"/>
      <c r="E794" s="137"/>
      <c r="J794" s="139"/>
    </row>
    <row r="795" spans="3:10" x14ac:dyDescent="0.15">
      <c r="C795" s="137"/>
      <c r="D795" s="137"/>
      <c r="E795" s="137"/>
      <c r="J795" s="139"/>
    </row>
    <row r="796" spans="3:10" x14ac:dyDescent="0.15">
      <c r="C796" s="137"/>
      <c r="D796" s="137"/>
      <c r="E796" s="137"/>
      <c r="J796" s="139"/>
    </row>
    <row r="797" spans="3:10" x14ac:dyDescent="0.15">
      <c r="C797" s="137"/>
      <c r="D797" s="137"/>
      <c r="E797" s="137"/>
      <c r="J797" s="139"/>
    </row>
    <row r="798" spans="3:10" x14ac:dyDescent="0.15">
      <c r="C798" s="137"/>
      <c r="D798" s="137"/>
      <c r="E798" s="137"/>
      <c r="J798" s="139"/>
    </row>
    <row r="799" spans="3:10" x14ac:dyDescent="0.15">
      <c r="C799" s="137"/>
      <c r="D799" s="137"/>
      <c r="E799" s="137"/>
      <c r="J799" s="139"/>
    </row>
    <row r="800" spans="3:10" x14ac:dyDescent="0.15">
      <c r="C800" s="137"/>
      <c r="D800" s="137"/>
      <c r="E800" s="137"/>
      <c r="J800" s="139"/>
    </row>
    <row r="801" spans="3:10" x14ac:dyDescent="0.15">
      <c r="C801" s="137"/>
      <c r="D801" s="137"/>
      <c r="E801" s="137"/>
      <c r="J801" s="139"/>
    </row>
    <row r="802" spans="3:10" x14ac:dyDescent="0.15">
      <c r="C802" s="137"/>
      <c r="D802" s="137"/>
      <c r="E802" s="137"/>
      <c r="J802" s="139"/>
    </row>
    <row r="803" spans="3:10" x14ac:dyDescent="0.15">
      <c r="C803" s="137"/>
      <c r="D803" s="137"/>
      <c r="E803" s="137"/>
      <c r="J803" s="139"/>
    </row>
    <row r="804" spans="3:10" x14ac:dyDescent="0.15">
      <c r="C804" s="137"/>
      <c r="D804" s="137"/>
      <c r="E804" s="137"/>
      <c r="J804" s="139"/>
    </row>
    <row r="805" spans="3:10" x14ac:dyDescent="0.15">
      <c r="C805" s="137"/>
      <c r="D805" s="137"/>
      <c r="E805" s="137"/>
      <c r="J805" s="139"/>
    </row>
    <row r="806" spans="3:10" x14ac:dyDescent="0.15">
      <c r="C806" s="137"/>
      <c r="D806" s="137"/>
      <c r="E806" s="137"/>
      <c r="J806" s="139"/>
    </row>
    <row r="807" spans="3:10" x14ac:dyDescent="0.15">
      <c r="C807" s="137"/>
      <c r="D807" s="137"/>
      <c r="E807" s="137"/>
      <c r="J807" s="139"/>
    </row>
    <row r="808" spans="3:10" x14ac:dyDescent="0.15">
      <c r="C808" s="137"/>
      <c r="D808" s="137"/>
      <c r="E808" s="137"/>
      <c r="J808" s="139"/>
    </row>
    <row r="809" spans="3:10" x14ac:dyDescent="0.15">
      <c r="C809" s="137"/>
      <c r="D809" s="137"/>
      <c r="E809" s="137"/>
      <c r="J809" s="139"/>
    </row>
    <row r="810" spans="3:10" x14ac:dyDescent="0.15">
      <c r="C810" s="137"/>
      <c r="D810" s="137"/>
      <c r="E810" s="137"/>
      <c r="J810" s="139"/>
    </row>
    <row r="811" spans="3:10" x14ac:dyDescent="0.15">
      <c r="C811" s="137"/>
      <c r="D811" s="137"/>
      <c r="E811" s="137"/>
      <c r="J811" s="139"/>
    </row>
    <row r="812" spans="3:10" x14ac:dyDescent="0.15">
      <c r="C812" s="137"/>
      <c r="D812" s="137"/>
      <c r="E812" s="137"/>
      <c r="J812" s="139"/>
    </row>
    <row r="813" spans="3:10" x14ac:dyDescent="0.15">
      <c r="C813" s="137"/>
      <c r="D813" s="137"/>
      <c r="E813" s="137"/>
      <c r="J813" s="139"/>
    </row>
    <row r="814" spans="3:10" x14ac:dyDescent="0.15">
      <c r="C814" s="137"/>
      <c r="D814" s="137"/>
      <c r="E814" s="137"/>
      <c r="J814" s="139"/>
    </row>
    <row r="815" spans="3:10" x14ac:dyDescent="0.15">
      <c r="C815" s="137"/>
      <c r="D815" s="137"/>
      <c r="E815" s="137"/>
      <c r="J815" s="139"/>
    </row>
    <row r="816" spans="3:10" x14ac:dyDescent="0.15">
      <c r="C816" s="137"/>
      <c r="D816" s="137"/>
      <c r="E816" s="137"/>
      <c r="J816" s="139"/>
    </row>
    <row r="817" spans="3:10" x14ac:dyDescent="0.15">
      <c r="C817" s="137"/>
      <c r="D817" s="137"/>
      <c r="E817" s="137"/>
      <c r="J817" s="139"/>
    </row>
    <row r="818" spans="3:10" x14ac:dyDescent="0.15">
      <c r="C818" s="137"/>
      <c r="D818" s="137"/>
      <c r="E818" s="137"/>
      <c r="J818" s="139"/>
    </row>
    <row r="819" spans="3:10" x14ac:dyDescent="0.15">
      <c r="C819" s="137"/>
      <c r="D819" s="137"/>
      <c r="E819" s="137"/>
      <c r="J819" s="139"/>
    </row>
    <row r="820" spans="3:10" x14ac:dyDescent="0.15">
      <c r="C820" s="137"/>
      <c r="D820" s="137"/>
      <c r="E820" s="137"/>
      <c r="J820" s="139"/>
    </row>
    <row r="821" spans="3:10" x14ac:dyDescent="0.15">
      <c r="C821" s="137"/>
      <c r="D821" s="137"/>
      <c r="E821" s="137"/>
      <c r="J821" s="139"/>
    </row>
    <row r="822" spans="3:10" x14ac:dyDescent="0.15">
      <c r="C822" s="137"/>
      <c r="D822" s="137"/>
      <c r="E822" s="137"/>
      <c r="J822" s="139"/>
    </row>
    <row r="823" spans="3:10" x14ac:dyDescent="0.15">
      <c r="C823" s="137"/>
      <c r="D823" s="137"/>
      <c r="E823" s="137"/>
      <c r="J823" s="139"/>
    </row>
    <row r="824" spans="3:10" x14ac:dyDescent="0.15">
      <c r="C824" s="137"/>
      <c r="D824" s="137"/>
      <c r="E824" s="137"/>
      <c r="J824" s="139"/>
    </row>
    <row r="825" spans="3:10" x14ac:dyDescent="0.15">
      <c r="C825" s="137"/>
      <c r="D825" s="137"/>
      <c r="E825" s="137"/>
      <c r="J825" s="139"/>
    </row>
    <row r="826" spans="3:10" x14ac:dyDescent="0.15">
      <c r="C826" s="137"/>
      <c r="D826" s="137"/>
      <c r="E826" s="137"/>
      <c r="J826" s="139"/>
    </row>
    <row r="827" spans="3:10" x14ac:dyDescent="0.15">
      <c r="C827" s="137"/>
      <c r="D827" s="137"/>
      <c r="E827" s="137"/>
      <c r="J827" s="139"/>
    </row>
    <row r="828" spans="3:10" x14ac:dyDescent="0.15">
      <c r="C828" s="137"/>
      <c r="D828" s="137"/>
      <c r="E828" s="137"/>
      <c r="J828" s="139"/>
    </row>
    <row r="829" spans="3:10" x14ac:dyDescent="0.15">
      <c r="C829" s="137"/>
      <c r="D829" s="137"/>
      <c r="E829" s="137"/>
      <c r="J829" s="139"/>
    </row>
    <row r="830" spans="3:10" x14ac:dyDescent="0.15">
      <c r="C830" s="137"/>
      <c r="D830" s="137"/>
      <c r="E830" s="137"/>
      <c r="J830" s="139"/>
    </row>
    <row r="831" spans="3:10" x14ac:dyDescent="0.15">
      <c r="C831" s="137"/>
      <c r="D831" s="137"/>
      <c r="E831" s="137"/>
      <c r="J831" s="139"/>
    </row>
    <row r="832" spans="3:10" x14ac:dyDescent="0.15">
      <c r="C832" s="137"/>
      <c r="D832" s="137"/>
      <c r="E832" s="137"/>
      <c r="J832" s="139"/>
    </row>
    <row r="833" spans="3:10" x14ac:dyDescent="0.15">
      <c r="C833" s="137"/>
      <c r="D833" s="137"/>
      <c r="E833" s="137"/>
      <c r="J833" s="139"/>
    </row>
    <row r="834" spans="3:10" x14ac:dyDescent="0.15">
      <c r="C834" s="137"/>
      <c r="D834" s="137"/>
      <c r="E834" s="137"/>
      <c r="J834" s="139"/>
    </row>
    <row r="835" spans="3:10" x14ac:dyDescent="0.15">
      <c r="C835" s="137"/>
      <c r="D835" s="137"/>
      <c r="E835" s="137"/>
      <c r="J835" s="139"/>
    </row>
    <row r="836" spans="3:10" x14ac:dyDescent="0.15">
      <c r="C836" s="137"/>
      <c r="D836" s="137"/>
      <c r="E836" s="137"/>
      <c r="J836" s="139"/>
    </row>
    <row r="837" spans="3:10" x14ac:dyDescent="0.15">
      <c r="C837" s="137"/>
      <c r="D837" s="137"/>
      <c r="E837" s="137"/>
      <c r="J837" s="139"/>
    </row>
    <row r="838" spans="3:10" x14ac:dyDescent="0.15">
      <c r="C838" s="137"/>
      <c r="D838" s="137"/>
      <c r="E838" s="137"/>
      <c r="J838" s="139"/>
    </row>
    <row r="839" spans="3:10" x14ac:dyDescent="0.15">
      <c r="C839" s="137"/>
      <c r="D839" s="137"/>
      <c r="E839" s="137"/>
      <c r="J839" s="139"/>
    </row>
    <row r="840" spans="3:10" x14ac:dyDescent="0.15">
      <c r="C840" s="137"/>
      <c r="D840" s="137"/>
      <c r="E840" s="137"/>
      <c r="J840" s="139"/>
    </row>
    <row r="841" spans="3:10" x14ac:dyDescent="0.15">
      <c r="C841" s="137"/>
      <c r="D841" s="137"/>
      <c r="E841" s="137"/>
      <c r="J841" s="139"/>
    </row>
    <row r="842" spans="3:10" x14ac:dyDescent="0.15">
      <c r="C842" s="137"/>
      <c r="D842" s="137"/>
      <c r="E842" s="137"/>
      <c r="J842" s="139"/>
    </row>
    <row r="843" spans="3:10" x14ac:dyDescent="0.15">
      <c r="C843" s="137"/>
      <c r="D843" s="137"/>
      <c r="E843" s="137"/>
      <c r="J843" s="139"/>
    </row>
    <row r="844" spans="3:10" x14ac:dyDescent="0.15">
      <c r="C844" s="137"/>
      <c r="D844" s="137"/>
      <c r="E844" s="137"/>
      <c r="J844" s="139"/>
    </row>
    <row r="845" spans="3:10" x14ac:dyDescent="0.15">
      <c r="C845" s="137"/>
      <c r="D845" s="137"/>
      <c r="E845" s="137"/>
      <c r="J845" s="139"/>
    </row>
    <row r="846" spans="3:10" x14ac:dyDescent="0.15">
      <c r="C846" s="137"/>
      <c r="D846" s="137"/>
      <c r="E846" s="137"/>
      <c r="J846" s="139"/>
    </row>
    <row r="847" spans="3:10" x14ac:dyDescent="0.15">
      <c r="C847" s="137"/>
      <c r="D847" s="137"/>
      <c r="E847" s="137"/>
      <c r="J847" s="139"/>
    </row>
    <row r="848" spans="3:10" x14ac:dyDescent="0.15">
      <c r="C848" s="137"/>
      <c r="D848" s="137"/>
      <c r="E848" s="137"/>
      <c r="J848" s="139"/>
    </row>
    <row r="849" spans="3:10" x14ac:dyDescent="0.15">
      <c r="C849" s="137"/>
      <c r="D849" s="137"/>
      <c r="E849" s="137"/>
      <c r="J849" s="139"/>
    </row>
    <row r="850" spans="3:10" x14ac:dyDescent="0.15">
      <c r="C850" s="137"/>
      <c r="D850" s="137"/>
      <c r="E850" s="137"/>
      <c r="J850" s="139"/>
    </row>
    <row r="851" spans="3:10" x14ac:dyDescent="0.15">
      <c r="C851" s="137"/>
      <c r="D851" s="137"/>
      <c r="E851" s="137"/>
      <c r="J851" s="139"/>
    </row>
    <row r="852" spans="3:10" x14ac:dyDescent="0.15">
      <c r="C852" s="137"/>
      <c r="D852" s="137"/>
      <c r="E852" s="137"/>
      <c r="J852" s="139"/>
    </row>
    <row r="853" spans="3:10" x14ac:dyDescent="0.15">
      <c r="C853" s="137"/>
      <c r="D853" s="137"/>
      <c r="E853" s="137"/>
      <c r="J853" s="139"/>
    </row>
    <row r="854" spans="3:10" x14ac:dyDescent="0.15">
      <c r="C854" s="137"/>
      <c r="D854" s="137"/>
      <c r="E854" s="137"/>
      <c r="J854" s="139"/>
    </row>
    <row r="855" spans="3:10" x14ac:dyDescent="0.15">
      <c r="C855" s="137"/>
      <c r="D855" s="137"/>
      <c r="E855" s="137"/>
      <c r="J855" s="139"/>
    </row>
    <row r="856" spans="3:10" x14ac:dyDescent="0.15">
      <c r="C856" s="137"/>
      <c r="D856" s="137"/>
      <c r="E856" s="137"/>
      <c r="J856" s="139"/>
    </row>
    <row r="857" spans="3:10" x14ac:dyDescent="0.15">
      <c r="C857" s="137"/>
      <c r="D857" s="137"/>
      <c r="E857" s="137"/>
      <c r="J857" s="139"/>
    </row>
    <row r="858" spans="3:10" x14ac:dyDescent="0.15">
      <c r="C858" s="137"/>
      <c r="D858" s="137"/>
      <c r="E858" s="137"/>
      <c r="J858" s="139"/>
    </row>
    <row r="859" spans="3:10" x14ac:dyDescent="0.15">
      <c r="C859" s="137"/>
      <c r="D859" s="137"/>
      <c r="E859" s="137"/>
      <c r="J859" s="139"/>
    </row>
    <row r="860" spans="3:10" x14ac:dyDescent="0.15">
      <c r="C860" s="137"/>
      <c r="D860" s="137"/>
      <c r="E860" s="137"/>
      <c r="J860" s="139"/>
    </row>
    <row r="861" spans="3:10" x14ac:dyDescent="0.15">
      <c r="C861" s="137"/>
      <c r="D861" s="137"/>
      <c r="E861" s="137"/>
      <c r="J861" s="139"/>
    </row>
    <row r="862" spans="3:10" x14ac:dyDescent="0.15">
      <c r="C862" s="137"/>
      <c r="D862" s="137"/>
      <c r="E862" s="137"/>
      <c r="J862" s="139"/>
    </row>
    <row r="863" spans="3:10" x14ac:dyDescent="0.15">
      <c r="C863" s="137"/>
      <c r="D863" s="137"/>
      <c r="E863" s="137"/>
      <c r="J863" s="139"/>
    </row>
    <row r="864" spans="3:10" x14ac:dyDescent="0.15">
      <c r="C864" s="137"/>
      <c r="D864" s="137"/>
      <c r="E864" s="137"/>
      <c r="J864" s="139"/>
    </row>
    <row r="865" spans="3:10" x14ac:dyDescent="0.15">
      <c r="C865" s="137"/>
      <c r="D865" s="137"/>
      <c r="E865" s="137"/>
      <c r="J865" s="139"/>
    </row>
    <row r="866" spans="3:10" x14ac:dyDescent="0.15">
      <c r="C866" s="137"/>
      <c r="D866" s="137"/>
      <c r="E866" s="137"/>
      <c r="J866" s="139"/>
    </row>
    <row r="867" spans="3:10" x14ac:dyDescent="0.15">
      <c r="C867" s="137"/>
      <c r="D867" s="137"/>
      <c r="E867" s="137"/>
      <c r="J867" s="139"/>
    </row>
    <row r="868" spans="3:10" x14ac:dyDescent="0.15">
      <c r="C868" s="137"/>
      <c r="D868" s="137"/>
      <c r="E868" s="137"/>
      <c r="J868" s="139"/>
    </row>
    <row r="869" spans="3:10" x14ac:dyDescent="0.15">
      <c r="C869" s="137"/>
      <c r="D869" s="137"/>
      <c r="E869" s="137"/>
      <c r="J869" s="139"/>
    </row>
    <row r="870" spans="3:10" x14ac:dyDescent="0.15">
      <c r="C870" s="137"/>
      <c r="D870" s="137"/>
      <c r="E870" s="137"/>
      <c r="J870" s="139"/>
    </row>
    <row r="871" spans="3:10" x14ac:dyDescent="0.15">
      <c r="C871" s="137"/>
      <c r="D871" s="137"/>
      <c r="E871" s="137"/>
      <c r="J871" s="139"/>
    </row>
    <row r="872" spans="3:10" x14ac:dyDescent="0.15">
      <c r="C872" s="137"/>
      <c r="D872" s="137"/>
      <c r="E872" s="137"/>
      <c r="J872" s="139"/>
    </row>
    <row r="873" spans="3:10" x14ac:dyDescent="0.15">
      <c r="C873" s="137"/>
      <c r="D873" s="137"/>
      <c r="E873" s="137"/>
      <c r="J873" s="139"/>
    </row>
    <row r="874" spans="3:10" x14ac:dyDescent="0.15">
      <c r="C874" s="137"/>
      <c r="D874" s="137"/>
      <c r="E874" s="137"/>
      <c r="J874" s="139"/>
    </row>
    <row r="875" spans="3:10" x14ac:dyDescent="0.15">
      <c r="C875" s="137"/>
      <c r="D875" s="137"/>
      <c r="E875" s="137"/>
      <c r="J875" s="139"/>
    </row>
    <row r="876" spans="3:10" x14ac:dyDescent="0.15">
      <c r="C876" s="137"/>
      <c r="D876" s="137"/>
      <c r="E876" s="137"/>
      <c r="J876" s="139"/>
    </row>
    <row r="877" spans="3:10" x14ac:dyDescent="0.15">
      <c r="C877" s="137"/>
      <c r="D877" s="137"/>
      <c r="E877" s="137"/>
      <c r="J877" s="139"/>
    </row>
    <row r="878" spans="3:10" x14ac:dyDescent="0.15">
      <c r="C878" s="137"/>
      <c r="D878" s="137"/>
      <c r="E878" s="137"/>
      <c r="J878" s="139"/>
    </row>
    <row r="879" spans="3:10" x14ac:dyDescent="0.15">
      <c r="C879" s="137"/>
      <c r="D879" s="137"/>
      <c r="E879" s="137"/>
      <c r="J879" s="139"/>
    </row>
    <row r="880" spans="3:10" x14ac:dyDescent="0.15">
      <c r="C880" s="137"/>
      <c r="D880" s="137"/>
      <c r="E880" s="137"/>
      <c r="J880" s="139"/>
    </row>
    <row r="881" spans="3:10" x14ac:dyDescent="0.15">
      <c r="C881" s="137"/>
      <c r="D881" s="137"/>
      <c r="E881" s="137"/>
      <c r="J881" s="139"/>
    </row>
    <row r="882" spans="3:10" x14ac:dyDescent="0.15">
      <c r="C882" s="137"/>
      <c r="D882" s="137"/>
      <c r="E882" s="137"/>
      <c r="J882" s="139"/>
    </row>
    <row r="883" spans="3:10" x14ac:dyDescent="0.15">
      <c r="C883" s="137"/>
      <c r="D883" s="137"/>
      <c r="E883" s="137"/>
      <c r="J883" s="139"/>
    </row>
    <row r="884" spans="3:10" x14ac:dyDescent="0.15">
      <c r="C884" s="137"/>
      <c r="D884" s="137"/>
      <c r="E884" s="137"/>
      <c r="J884" s="139"/>
    </row>
    <row r="885" spans="3:10" x14ac:dyDescent="0.15">
      <c r="C885" s="137"/>
      <c r="D885" s="137"/>
      <c r="E885" s="137"/>
      <c r="J885" s="139"/>
    </row>
    <row r="886" spans="3:10" x14ac:dyDescent="0.15">
      <c r="C886" s="137"/>
      <c r="D886" s="137"/>
      <c r="E886" s="137"/>
      <c r="J886" s="139"/>
    </row>
    <row r="887" spans="3:10" x14ac:dyDescent="0.15">
      <c r="C887" s="137"/>
      <c r="D887" s="137"/>
      <c r="E887" s="137"/>
      <c r="J887" s="139"/>
    </row>
    <row r="888" spans="3:10" x14ac:dyDescent="0.15">
      <c r="C888" s="137"/>
      <c r="D888" s="137"/>
      <c r="E888" s="137"/>
      <c r="J888" s="139"/>
    </row>
    <row r="889" spans="3:10" x14ac:dyDescent="0.15">
      <c r="C889" s="137"/>
      <c r="D889" s="137"/>
      <c r="E889" s="137"/>
      <c r="J889" s="139"/>
    </row>
    <row r="890" spans="3:10" x14ac:dyDescent="0.15">
      <c r="C890" s="137"/>
      <c r="D890" s="137"/>
      <c r="E890" s="137"/>
      <c r="J890" s="139"/>
    </row>
    <row r="891" spans="3:10" x14ac:dyDescent="0.15">
      <c r="C891" s="137"/>
      <c r="D891" s="137"/>
      <c r="E891" s="137"/>
      <c r="J891" s="139"/>
    </row>
    <row r="892" spans="3:10" x14ac:dyDescent="0.15">
      <c r="C892" s="137"/>
      <c r="D892" s="137"/>
      <c r="E892" s="137"/>
      <c r="J892" s="139"/>
    </row>
    <row r="893" spans="3:10" x14ac:dyDescent="0.15">
      <c r="C893" s="137"/>
      <c r="D893" s="137"/>
      <c r="E893" s="137"/>
      <c r="J893" s="139"/>
    </row>
    <row r="894" spans="3:10" x14ac:dyDescent="0.15">
      <c r="C894" s="137"/>
      <c r="D894" s="137"/>
      <c r="E894" s="137"/>
      <c r="J894" s="139"/>
    </row>
    <row r="895" spans="3:10" x14ac:dyDescent="0.15">
      <c r="C895" s="137"/>
      <c r="D895" s="137"/>
      <c r="E895" s="137"/>
      <c r="J895" s="139"/>
    </row>
    <row r="896" spans="3:10" x14ac:dyDescent="0.15">
      <c r="C896" s="137"/>
      <c r="D896" s="137"/>
      <c r="E896" s="137"/>
      <c r="J896" s="139"/>
    </row>
    <row r="897" spans="3:10" x14ac:dyDescent="0.15">
      <c r="C897" s="137"/>
      <c r="D897" s="137"/>
      <c r="E897" s="137"/>
      <c r="J897" s="139"/>
    </row>
    <row r="898" spans="3:10" x14ac:dyDescent="0.15">
      <c r="C898" s="137"/>
      <c r="D898" s="137"/>
      <c r="E898" s="137"/>
      <c r="J898" s="139"/>
    </row>
    <row r="899" spans="3:10" x14ac:dyDescent="0.15">
      <c r="C899" s="137"/>
      <c r="D899" s="137"/>
      <c r="E899" s="137"/>
      <c r="J899" s="139"/>
    </row>
    <row r="900" spans="3:10" x14ac:dyDescent="0.15">
      <c r="C900" s="137"/>
      <c r="D900" s="137"/>
      <c r="E900" s="137"/>
      <c r="J900" s="139"/>
    </row>
    <row r="901" spans="3:10" x14ac:dyDescent="0.15">
      <c r="C901" s="137"/>
      <c r="D901" s="137"/>
      <c r="E901" s="137"/>
      <c r="J901" s="139"/>
    </row>
    <row r="902" spans="3:10" x14ac:dyDescent="0.15">
      <c r="C902" s="137"/>
      <c r="D902" s="137"/>
      <c r="E902" s="137"/>
      <c r="J902" s="139"/>
    </row>
    <row r="903" spans="3:10" x14ac:dyDescent="0.15">
      <c r="C903" s="137"/>
      <c r="D903" s="137"/>
      <c r="E903" s="137"/>
      <c r="J903" s="139"/>
    </row>
    <row r="904" spans="3:10" x14ac:dyDescent="0.15">
      <c r="C904" s="137"/>
      <c r="D904" s="137"/>
      <c r="E904" s="137"/>
      <c r="J904" s="139"/>
    </row>
    <row r="905" spans="3:10" x14ac:dyDescent="0.15">
      <c r="C905" s="137"/>
      <c r="D905" s="137"/>
      <c r="E905" s="137"/>
      <c r="J905" s="139"/>
    </row>
    <row r="906" spans="3:10" x14ac:dyDescent="0.15">
      <c r="C906" s="137"/>
      <c r="D906" s="137"/>
      <c r="E906" s="137"/>
      <c r="J906" s="139"/>
    </row>
    <row r="907" spans="3:10" x14ac:dyDescent="0.15">
      <c r="C907" s="137"/>
      <c r="D907" s="137"/>
      <c r="E907" s="137"/>
      <c r="J907" s="139"/>
    </row>
    <row r="908" spans="3:10" x14ac:dyDescent="0.15">
      <c r="C908" s="137"/>
      <c r="D908" s="137"/>
      <c r="E908" s="137"/>
      <c r="J908" s="139"/>
    </row>
    <row r="909" spans="3:10" x14ac:dyDescent="0.15">
      <c r="C909" s="137"/>
      <c r="D909" s="137"/>
      <c r="E909" s="137"/>
      <c r="J909" s="139"/>
    </row>
    <row r="910" spans="3:10" x14ac:dyDescent="0.15">
      <c r="C910" s="137"/>
      <c r="D910" s="137"/>
      <c r="E910" s="137"/>
      <c r="J910" s="139"/>
    </row>
    <row r="911" spans="3:10" x14ac:dyDescent="0.15">
      <c r="C911" s="137"/>
      <c r="D911" s="137"/>
      <c r="E911" s="137"/>
      <c r="J911" s="139"/>
    </row>
    <row r="912" spans="3:10" x14ac:dyDescent="0.15">
      <c r="C912" s="137"/>
      <c r="D912" s="137"/>
      <c r="E912" s="137"/>
      <c r="J912" s="139"/>
    </row>
    <row r="913" spans="3:10" x14ac:dyDescent="0.15">
      <c r="C913" s="137"/>
      <c r="D913" s="137"/>
      <c r="E913" s="137"/>
      <c r="J913" s="139"/>
    </row>
    <row r="914" spans="3:10" x14ac:dyDescent="0.15">
      <c r="C914" s="137"/>
      <c r="D914" s="137"/>
      <c r="E914" s="137"/>
      <c r="J914" s="139"/>
    </row>
    <row r="915" spans="3:10" x14ac:dyDescent="0.15">
      <c r="C915" s="137"/>
      <c r="D915" s="137"/>
      <c r="E915" s="137"/>
      <c r="J915" s="139"/>
    </row>
    <row r="916" spans="3:10" x14ac:dyDescent="0.15">
      <c r="C916" s="137"/>
      <c r="D916" s="137"/>
      <c r="E916" s="137"/>
      <c r="J916" s="139"/>
    </row>
    <row r="917" spans="3:10" x14ac:dyDescent="0.15">
      <c r="C917" s="137"/>
      <c r="D917" s="137"/>
      <c r="E917" s="137"/>
      <c r="J917" s="139"/>
    </row>
    <row r="918" spans="3:10" x14ac:dyDescent="0.15">
      <c r="C918" s="137"/>
      <c r="D918" s="137"/>
      <c r="E918" s="137"/>
      <c r="J918" s="139"/>
    </row>
    <row r="919" spans="3:10" x14ac:dyDescent="0.15">
      <c r="C919" s="137"/>
      <c r="D919" s="137"/>
      <c r="E919" s="137"/>
      <c r="J919" s="139"/>
    </row>
    <row r="920" spans="3:10" x14ac:dyDescent="0.15">
      <c r="C920" s="137"/>
      <c r="D920" s="137"/>
      <c r="E920" s="137"/>
      <c r="J920" s="139"/>
    </row>
    <row r="921" spans="3:10" x14ac:dyDescent="0.15">
      <c r="C921" s="137"/>
      <c r="D921" s="137"/>
      <c r="E921" s="137"/>
      <c r="J921" s="139"/>
    </row>
    <row r="922" spans="3:10" x14ac:dyDescent="0.15">
      <c r="C922" s="137"/>
      <c r="D922" s="137"/>
      <c r="E922" s="137"/>
      <c r="J922" s="139"/>
    </row>
    <row r="923" spans="3:10" x14ac:dyDescent="0.15">
      <c r="C923" s="137"/>
      <c r="D923" s="137"/>
      <c r="E923" s="137"/>
      <c r="J923" s="139"/>
    </row>
    <row r="924" spans="3:10" x14ac:dyDescent="0.15">
      <c r="C924" s="137"/>
      <c r="D924" s="137"/>
      <c r="E924" s="137"/>
      <c r="J924" s="139"/>
    </row>
    <row r="925" spans="3:10" x14ac:dyDescent="0.15">
      <c r="C925" s="137"/>
      <c r="D925" s="137"/>
      <c r="E925" s="137"/>
      <c r="J925" s="139"/>
    </row>
    <row r="926" spans="3:10" x14ac:dyDescent="0.15">
      <c r="C926" s="137"/>
      <c r="D926" s="137"/>
      <c r="E926" s="137"/>
      <c r="J926" s="139"/>
    </row>
    <row r="927" spans="3:10" x14ac:dyDescent="0.15">
      <c r="C927" s="137"/>
      <c r="D927" s="137"/>
      <c r="E927" s="137"/>
      <c r="J927" s="139"/>
    </row>
    <row r="928" spans="3:10" x14ac:dyDescent="0.15">
      <c r="C928" s="137"/>
      <c r="D928" s="137"/>
      <c r="E928" s="137"/>
      <c r="J928" s="139"/>
    </row>
    <row r="929" spans="3:10" x14ac:dyDescent="0.15">
      <c r="C929" s="137"/>
      <c r="D929" s="137"/>
      <c r="E929" s="137"/>
      <c r="J929" s="139"/>
    </row>
    <row r="930" spans="3:10" x14ac:dyDescent="0.15">
      <c r="C930" s="137"/>
      <c r="D930" s="137"/>
      <c r="E930" s="137"/>
      <c r="J930" s="139"/>
    </row>
    <row r="931" spans="3:10" x14ac:dyDescent="0.15">
      <c r="C931" s="137"/>
      <c r="D931" s="137"/>
      <c r="E931" s="137"/>
      <c r="J931" s="139"/>
    </row>
    <row r="932" spans="3:10" x14ac:dyDescent="0.15">
      <c r="C932" s="137"/>
      <c r="D932" s="137"/>
      <c r="E932" s="137"/>
      <c r="J932" s="139"/>
    </row>
    <row r="933" spans="3:10" x14ac:dyDescent="0.15">
      <c r="C933" s="137"/>
      <c r="D933" s="137"/>
      <c r="E933" s="137"/>
      <c r="J933" s="139"/>
    </row>
    <row r="934" spans="3:10" x14ac:dyDescent="0.15">
      <c r="C934" s="137"/>
      <c r="D934" s="137"/>
      <c r="E934" s="137"/>
      <c r="J934" s="139"/>
    </row>
    <row r="935" spans="3:10" x14ac:dyDescent="0.15">
      <c r="C935" s="137"/>
      <c r="D935" s="137"/>
      <c r="E935" s="137"/>
      <c r="J935" s="139"/>
    </row>
    <row r="936" spans="3:10" x14ac:dyDescent="0.15">
      <c r="C936" s="137"/>
      <c r="D936" s="137"/>
      <c r="E936" s="137"/>
      <c r="J936" s="139"/>
    </row>
    <row r="937" spans="3:10" x14ac:dyDescent="0.15">
      <c r="C937" s="137"/>
      <c r="D937" s="137"/>
      <c r="E937" s="137"/>
      <c r="J937" s="139"/>
    </row>
    <row r="938" spans="3:10" x14ac:dyDescent="0.15">
      <c r="C938" s="137"/>
      <c r="D938" s="137"/>
      <c r="E938" s="137"/>
      <c r="J938" s="139"/>
    </row>
    <row r="939" spans="3:10" x14ac:dyDescent="0.15">
      <c r="C939" s="137"/>
      <c r="D939" s="137"/>
      <c r="E939" s="137"/>
      <c r="J939" s="139"/>
    </row>
    <row r="940" spans="3:10" x14ac:dyDescent="0.15">
      <c r="C940" s="137"/>
      <c r="D940" s="137"/>
      <c r="E940" s="137"/>
      <c r="J940" s="139"/>
    </row>
    <row r="941" spans="3:10" x14ac:dyDescent="0.15">
      <c r="C941" s="137"/>
      <c r="D941" s="137"/>
      <c r="E941" s="137"/>
      <c r="J941" s="139"/>
    </row>
    <row r="942" spans="3:10" x14ac:dyDescent="0.15">
      <c r="C942" s="137"/>
      <c r="D942" s="137"/>
      <c r="E942" s="137"/>
      <c r="J942" s="139"/>
    </row>
    <row r="943" spans="3:10" x14ac:dyDescent="0.15">
      <c r="C943" s="137"/>
      <c r="D943" s="137"/>
      <c r="E943" s="137"/>
      <c r="J943" s="139"/>
    </row>
    <row r="944" spans="3:10" x14ac:dyDescent="0.15">
      <c r="C944" s="137"/>
      <c r="D944" s="137"/>
      <c r="E944" s="137"/>
      <c r="J944" s="139"/>
    </row>
    <row r="945" spans="3:10" x14ac:dyDescent="0.15">
      <c r="C945" s="137"/>
      <c r="D945" s="137"/>
      <c r="E945" s="137"/>
      <c r="J945" s="139"/>
    </row>
    <row r="946" spans="3:10" x14ac:dyDescent="0.15">
      <c r="C946" s="137"/>
      <c r="D946" s="137"/>
      <c r="E946" s="137"/>
      <c r="J946" s="139"/>
    </row>
    <row r="947" spans="3:10" x14ac:dyDescent="0.15">
      <c r="C947" s="137"/>
      <c r="D947" s="137"/>
      <c r="E947" s="137"/>
      <c r="J947" s="139"/>
    </row>
    <row r="948" spans="3:10" x14ac:dyDescent="0.15">
      <c r="C948" s="137"/>
      <c r="D948" s="137"/>
      <c r="E948" s="137"/>
      <c r="J948" s="139"/>
    </row>
    <row r="949" spans="3:10" x14ac:dyDescent="0.15">
      <c r="C949" s="137"/>
      <c r="D949" s="137"/>
      <c r="E949" s="137"/>
      <c r="J949" s="139"/>
    </row>
    <row r="950" spans="3:10" x14ac:dyDescent="0.15">
      <c r="C950" s="137"/>
      <c r="D950" s="137"/>
      <c r="E950" s="137"/>
      <c r="J950" s="139"/>
    </row>
    <row r="951" spans="3:10" x14ac:dyDescent="0.15">
      <c r="C951" s="137"/>
      <c r="D951" s="137"/>
      <c r="E951" s="137"/>
      <c r="J951" s="139"/>
    </row>
    <row r="952" spans="3:10" x14ac:dyDescent="0.15">
      <c r="C952" s="137"/>
      <c r="D952" s="137"/>
      <c r="E952" s="137"/>
      <c r="J952" s="139"/>
    </row>
    <row r="953" spans="3:10" x14ac:dyDescent="0.15">
      <c r="C953" s="137"/>
      <c r="D953" s="137"/>
      <c r="E953" s="137"/>
      <c r="J953" s="139"/>
    </row>
    <row r="954" spans="3:10" x14ac:dyDescent="0.15">
      <c r="C954" s="137"/>
      <c r="D954" s="137"/>
      <c r="E954" s="137"/>
      <c r="J954" s="139"/>
    </row>
    <row r="955" spans="3:10" x14ac:dyDescent="0.15">
      <c r="C955" s="137"/>
      <c r="D955" s="137"/>
      <c r="E955" s="137"/>
      <c r="J955" s="139"/>
    </row>
    <row r="956" spans="3:10" x14ac:dyDescent="0.15">
      <c r="C956" s="137"/>
      <c r="D956" s="137"/>
      <c r="E956" s="137"/>
      <c r="J956" s="139"/>
    </row>
    <row r="957" spans="3:10" x14ac:dyDescent="0.15">
      <c r="C957" s="137"/>
      <c r="D957" s="137"/>
      <c r="E957" s="137"/>
      <c r="J957" s="139"/>
    </row>
    <row r="958" spans="3:10" x14ac:dyDescent="0.15">
      <c r="C958" s="137"/>
      <c r="D958" s="137"/>
      <c r="E958" s="137"/>
      <c r="J958" s="139"/>
    </row>
    <row r="959" spans="3:10" x14ac:dyDescent="0.15">
      <c r="C959" s="137"/>
      <c r="D959" s="137"/>
      <c r="E959" s="137"/>
      <c r="J959" s="139"/>
    </row>
    <row r="960" spans="3:10" x14ac:dyDescent="0.15">
      <c r="C960" s="137"/>
      <c r="D960" s="137"/>
      <c r="E960" s="137"/>
      <c r="J960" s="139"/>
    </row>
    <row r="961" spans="3:10" x14ac:dyDescent="0.15">
      <c r="C961" s="137"/>
      <c r="D961" s="137"/>
      <c r="E961" s="137"/>
      <c r="J961" s="139"/>
    </row>
    <row r="962" spans="3:10" x14ac:dyDescent="0.15">
      <c r="C962" s="137"/>
      <c r="D962" s="137"/>
      <c r="E962" s="137"/>
      <c r="J962" s="139"/>
    </row>
    <row r="963" spans="3:10" x14ac:dyDescent="0.15">
      <c r="C963" s="137"/>
      <c r="D963" s="137"/>
      <c r="E963" s="137"/>
      <c r="J963" s="139"/>
    </row>
    <row r="964" spans="3:10" x14ac:dyDescent="0.15">
      <c r="C964" s="137"/>
      <c r="D964" s="137"/>
      <c r="E964" s="137"/>
      <c r="J964" s="139"/>
    </row>
    <row r="965" spans="3:10" x14ac:dyDescent="0.15">
      <c r="C965" s="137"/>
      <c r="D965" s="137"/>
      <c r="E965" s="137"/>
      <c r="J965" s="139"/>
    </row>
    <row r="966" spans="3:10" x14ac:dyDescent="0.15">
      <c r="C966" s="137"/>
      <c r="D966" s="137"/>
      <c r="E966" s="137"/>
      <c r="J966" s="139"/>
    </row>
    <row r="967" spans="3:10" x14ac:dyDescent="0.15">
      <c r="C967" s="137"/>
      <c r="D967" s="137"/>
      <c r="E967" s="137"/>
      <c r="J967" s="139"/>
    </row>
    <row r="968" spans="3:10" x14ac:dyDescent="0.15">
      <c r="C968" s="137"/>
      <c r="D968" s="137"/>
      <c r="E968" s="137"/>
      <c r="J968" s="139"/>
    </row>
    <row r="969" spans="3:10" x14ac:dyDescent="0.15">
      <c r="C969" s="137"/>
      <c r="D969" s="137"/>
      <c r="E969" s="137"/>
      <c r="J969" s="139"/>
    </row>
    <row r="970" spans="3:10" x14ac:dyDescent="0.15">
      <c r="C970" s="137"/>
      <c r="D970" s="137"/>
      <c r="E970" s="137"/>
      <c r="J970" s="139"/>
    </row>
    <row r="971" spans="3:10" x14ac:dyDescent="0.15">
      <c r="C971" s="137"/>
      <c r="D971" s="137"/>
      <c r="E971" s="137"/>
      <c r="J971" s="139"/>
    </row>
    <row r="972" spans="3:10" x14ac:dyDescent="0.15">
      <c r="C972" s="137"/>
      <c r="D972" s="137"/>
      <c r="E972" s="137"/>
      <c r="J972" s="139"/>
    </row>
    <row r="973" spans="3:10" x14ac:dyDescent="0.15">
      <c r="C973" s="137"/>
      <c r="D973" s="137"/>
      <c r="E973" s="137"/>
      <c r="J973" s="139"/>
    </row>
    <row r="974" spans="3:10" x14ac:dyDescent="0.15">
      <c r="C974" s="137"/>
      <c r="D974" s="137"/>
      <c r="E974" s="137"/>
      <c r="J974" s="139"/>
    </row>
    <row r="975" spans="3:10" x14ac:dyDescent="0.15">
      <c r="C975" s="137"/>
      <c r="D975" s="137"/>
      <c r="E975" s="137"/>
      <c r="J975" s="139"/>
    </row>
    <row r="976" spans="3:10" x14ac:dyDescent="0.15">
      <c r="C976" s="137"/>
      <c r="D976" s="137"/>
      <c r="E976" s="137"/>
      <c r="J976" s="139"/>
    </row>
    <row r="977" spans="3:10" x14ac:dyDescent="0.15">
      <c r="C977" s="137"/>
      <c r="D977" s="137"/>
      <c r="E977" s="137"/>
      <c r="J977" s="139"/>
    </row>
    <row r="978" spans="3:10" x14ac:dyDescent="0.15">
      <c r="C978" s="137"/>
      <c r="D978" s="137"/>
      <c r="E978" s="137"/>
      <c r="J978" s="139"/>
    </row>
    <row r="979" spans="3:10" x14ac:dyDescent="0.15">
      <c r="C979" s="137"/>
      <c r="D979" s="137"/>
      <c r="E979" s="137"/>
      <c r="J979" s="139"/>
    </row>
    <row r="980" spans="3:10" x14ac:dyDescent="0.15">
      <c r="C980" s="137"/>
      <c r="D980" s="137"/>
      <c r="E980" s="137"/>
      <c r="J980" s="139"/>
    </row>
    <row r="981" spans="3:10" x14ac:dyDescent="0.15">
      <c r="C981" s="137"/>
      <c r="D981" s="137"/>
      <c r="E981" s="137"/>
      <c r="J981" s="139"/>
    </row>
    <row r="982" spans="3:10" x14ac:dyDescent="0.15">
      <c r="C982" s="137"/>
      <c r="D982" s="137"/>
      <c r="E982" s="137"/>
      <c r="J982" s="139"/>
    </row>
    <row r="983" spans="3:10" x14ac:dyDescent="0.15">
      <c r="C983" s="137"/>
      <c r="D983" s="137"/>
      <c r="E983" s="137"/>
      <c r="J983" s="139"/>
    </row>
    <row r="984" spans="3:10" x14ac:dyDescent="0.15">
      <c r="C984" s="137"/>
      <c r="D984" s="137"/>
      <c r="E984" s="137"/>
      <c r="J984" s="139"/>
    </row>
    <row r="985" spans="3:10" x14ac:dyDescent="0.15">
      <c r="C985" s="137"/>
      <c r="D985" s="137"/>
      <c r="E985" s="137"/>
      <c r="J985" s="139"/>
    </row>
    <row r="986" spans="3:10" x14ac:dyDescent="0.15">
      <c r="C986" s="137"/>
      <c r="D986" s="137"/>
      <c r="E986" s="137"/>
      <c r="J986" s="139"/>
    </row>
    <row r="987" spans="3:10" x14ac:dyDescent="0.15">
      <c r="C987" s="137"/>
      <c r="D987" s="137"/>
      <c r="E987" s="137"/>
      <c r="J987" s="139"/>
    </row>
    <row r="988" spans="3:10" x14ac:dyDescent="0.15">
      <c r="C988" s="137"/>
      <c r="D988" s="137"/>
      <c r="E988" s="137"/>
      <c r="J988" s="139"/>
    </row>
    <row r="989" spans="3:10" x14ac:dyDescent="0.15">
      <c r="C989" s="137"/>
      <c r="D989" s="137"/>
      <c r="E989" s="137"/>
      <c r="J989" s="139"/>
    </row>
    <row r="990" spans="3:10" x14ac:dyDescent="0.15">
      <c r="C990" s="137"/>
      <c r="D990" s="137"/>
      <c r="E990" s="137"/>
      <c r="J990" s="139"/>
    </row>
    <row r="991" spans="3:10" x14ac:dyDescent="0.15">
      <c r="C991" s="137"/>
      <c r="D991" s="137"/>
      <c r="E991" s="137"/>
      <c r="J991" s="139"/>
    </row>
    <row r="992" spans="3:10" x14ac:dyDescent="0.15">
      <c r="C992" s="137"/>
      <c r="D992" s="137"/>
      <c r="E992" s="137"/>
      <c r="J992" s="139"/>
    </row>
    <row r="993" spans="3:10" x14ac:dyDescent="0.15">
      <c r="C993" s="137"/>
      <c r="D993" s="137"/>
      <c r="E993" s="137"/>
      <c r="J993" s="139"/>
    </row>
    <row r="994" spans="3:10" x14ac:dyDescent="0.15">
      <c r="C994" s="137"/>
      <c r="D994" s="137"/>
      <c r="E994" s="137"/>
      <c r="J994" s="139"/>
    </row>
    <row r="995" spans="3:10" x14ac:dyDescent="0.15">
      <c r="C995" s="137"/>
      <c r="D995" s="137"/>
      <c r="E995" s="137"/>
      <c r="J995" s="139"/>
    </row>
    <row r="996" spans="3:10" x14ac:dyDescent="0.15">
      <c r="C996" s="137"/>
      <c r="D996" s="137"/>
      <c r="E996" s="137"/>
      <c r="J996" s="139"/>
    </row>
    <row r="997" spans="3:10" x14ac:dyDescent="0.15">
      <c r="C997" s="137"/>
      <c r="D997" s="137"/>
      <c r="E997" s="137"/>
      <c r="J997" s="139"/>
    </row>
    <row r="998" spans="3:10" x14ac:dyDescent="0.15">
      <c r="C998" s="137"/>
      <c r="D998" s="137"/>
      <c r="E998" s="137"/>
      <c r="J998" s="139"/>
    </row>
    <row r="999" spans="3:10" x14ac:dyDescent="0.15">
      <c r="C999" s="137"/>
      <c r="D999" s="137"/>
      <c r="E999" s="137"/>
      <c r="J999" s="139"/>
    </row>
    <row r="1000" spans="3:10" x14ac:dyDescent="0.15">
      <c r="C1000" s="137"/>
      <c r="D1000" s="137"/>
      <c r="E1000" s="137"/>
      <c r="J1000" s="139"/>
    </row>
    <row r="1001" spans="3:10" x14ac:dyDescent="0.15">
      <c r="C1001" s="137"/>
      <c r="D1001" s="137"/>
      <c r="E1001" s="137"/>
      <c r="J1001" s="139"/>
    </row>
    <row r="1002" spans="3:10" x14ac:dyDescent="0.15">
      <c r="C1002" s="137"/>
      <c r="D1002" s="137"/>
      <c r="E1002" s="137"/>
      <c r="J1002" s="139"/>
    </row>
    <row r="1003" spans="3:10" x14ac:dyDescent="0.15">
      <c r="C1003" s="137"/>
      <c r="D1003" s="137"/>
      <c r="E1003" s="137"/>
      <c r="J1003" s="139"/>
    </row>
    <row r="1004" spans="3:10" x14ac:dyDescent="0.15">
      <c r="C1004" s="137"/>
      <c r="D1004" s="137"/>
      <c r="E1004" s="137"/>
      <c r="J1004" s="139"/>
    </row>
    <row r="1005" spans="3:10" x14ac:dyDescent="0.15">
      <c r="C1005" s="137"/>
      <c r="D1005" s="137"/>
      <c r="E1005" s="137"/>
      <c r="J1005" s="139"/>
    </row>
    <row r="1006" spans="3:10" x14ac:dyDescent="0.15">
      <c r="C1006" s="137"/>
      <c r="D1006" s="137"/>
      <c r="E1006" s="137"/>
      <c r="J1006" s="139"/>
    </row>
    <row r="1007" spans="3:10" x14ac:dyDescent="0.15">
      <c r="C1007" s="137"/>
      <c r="D1007" s="137"/>
      <c r="E1007" s="137"/>
      <c r="J1007" s="139"/>
    </row>
    <row r="1008" spans="3:10" x14ac:dyDescent="0.15">
      <c r="C1008" s="137"/>
      <c r="D1008" s="137"/>
      <c r="E1008" s="137"/>
      <c r="J1008" s="139"/>
    </row>
    <row r="1009" spans="3:10" x14ac:dyDescent="0.15">
      <c r="C1009" s="137"/>
      <c r="D1009" s="137"/>
      <c r="E1009" s="137"/>
      <c r="J1009" s="139"/>
    </row>
    <row r="1010" spans="3:10" x14ac:dyDescent="0.15">
      <c r="C1010" s="137"/>
      <c r="D1010" s="137"/>
      <c r="E1010" s="137"/>
      <c r="J1010" s="139"/>
    </row>
    <row r="1011" spans="3:10" x14ac:dyDescent="0.15">
      <c r="C1011" s="137"/>
      <c r="D1011" s="137"/>
      <c r="E1011" s="137"/>
      <c r="J1011" s="139"/>
    </row>
    <row r="1012" spans="3:10" x14ac:dyDescent="0.15">
      <c r="C1012" s="137"/>
      <c r="D1012" s="137"/>
      <c r="E1012" s="137"/>
      <c r="J1012" s="139"/>
    </row>
    <row r="1013" spans="3:10" x14ac:dyDescent="0.15">
      <c r="C1013" s="137"/>
      <c r="D1013" s="137"/>
      <c r="E1013" s="137"/>
      <c r="J1013" s="139"/>
    </row>
    <row r="1014" spans="3:10" x14ac:dyDescent="0.15">
      <c r="C1014" s="137"/>
      <c r="D1014" s="137"/>
      <c r="E1014" s="137"/>
      <c r="J1014" s="139"/>
    </row>
    <row r="1015" spans="3:10" x14ac:dyDescent="0.15">
      <c r="C1015" s="137"/>
      <c r="D1015" s="137"/>
      <c r="E1015" s="137"/>
      <c r="J1015" s="139"/>
    </row>
    <row r="1016" spans="3:10" x14ac:dyDescent="0.15">
      <c r="C1016" s="137"/>
      <c r="D1016" s="137"/>
      <c r="E1016" s="137"/>
      <c r="J1016" s="139"/>
    </row>
    <row r="1017" spans="3:10" x14ac:dyDescent="0.15">
      <c r="C1017" s="137"/>
      <c r="D1017" s="137"/>
      <c r="E1017" s="137"/>
      <c r="J1017" s="139"/>
    </row>
    <row r="1018" spans="3:10" x14ac:dyDescent="0.15">
      <c r="C1018" s="137"/>
      <c r="D1018" s="137"/>
      <c r="E1018" s="137"/>
      <c r="J1018" s="139"/>
    </row>
    <row r="1019" spans="3:10" x14ac:dyDescent="0.15">
      <c r="C1019" s="137"/>
      <c r="D1019" s="137"/>
      <c r="E1019" s="137"/>
      <c r="J1019" s="139"/>
    </row>
    <row r="1020" spans="3:10" x14ac:dyDescent="0.15">
      <c r="C1020" s="137"/>
      <c r="D1020" s="137"/>
      <c r="E1020" s="137"/>
      <c r="J1020" s="139"/>
    </row>
    <row r="1021" spans="3:10" x14ac:dyDescent="0.15">
      <c r="C1021" s="137"/>
      <c r="D1021" s="137"/>
      <c r="E1021" s="137"/>
      <c r="J1021" s="139"/>
    </row>
    <row r="1022" spans="3:10" x14ac:dyDescent="0.15">
      <c r="C1022" s="137"/>
      <c r="D1022" s="137"/>
      <c r="E1022" s="137"/>
      <c r="J1022" s="139"/>
    </row>
    <row r="1023" spans="3:10" x14ac:dyDescent="0.15">
      <c r="C1023" s="137"/>
      <c r="D1023" s="137"/>
      <c r="E1023" s="137"/>
      <c r="J1023" s="139"/>
    </row>
    <row r="1024" spans="3:10" x14ac:dyDescent="0.15">
      <c r="C1024" s="137"/>
      <c r="D1024" s="137"/>
      <c r="E1024" s="137"/>
      <c r="J1024" s="139"/>
    </row>
    <row r="1025" spans="3:10" x14ac:dyDescent="0.15">
      <c r="C1025" s="137"/>
      <c r="D1025" s="137"/>
      <c r="E1025" s="137"/>
      <c r="J1025" s="139"/>
    </row>
    <row r="1026" spans="3:10" x14ac:dyDescent="0.15">
      <c r="C1026" s="137"/>
      <c r="D1026" s="137"/>
      <c r="E1026" s="137"/>
      <c r="J1026" s="139"/>
    </row>
    <row r="1027" spans="3:10" x14ac:dyDescent="0.15">
      <c r="C1027" s="137"/>
      <c r="D1027" s="137"/>
      <c r="E1027" s="137"/>
      <c r="J1027" s="139"/>
    </row>
    <row r="1028" spans="3:10" x14ac:dyDescent="0.15">
      <c r="C1028" s="137"/>
      <c r="D1028" s="137"/>
      <c r="E1028" s="137"/>
      <c r="J1028" s="139"/>
    </row>
    <row r="1029" spans="3:10" x14ac:dyDescent="0.15">
      <c r="C1029" s="137"/>
      <c r="D1029" s="137"/>
      <c r="E1029" s="137"/>
      <c r="J1029" s="139"/>
    </row>
    <row r="1030" spans="3:10" x14ac:dyDescent="0.15">
      <c r="C1030" s="137"/>
      <c r="D1030" s="137"/>
      <c r="E1030" s="137"/>
      <c r="J1030" s="139"/>
    </row>
    <row r="1031" spans="3:10" x14ac:dyDescent="0.15">
      <c r="C1031" s="137"/>
      <c r="D1031" s="137"/>
      <c r="E1031" s="137"/>
      <c r="J1031" s="139"/>
    </row>
    <row r="1032" spans="3:10" x14ac:dyDescent="0.15">
      <c r="C1032" s="137"/>
      <c r="D1032" s="137"/>
      <c r="E1032" s="137"/>
      <c r="J1032" s="139"/>
    </row>
    <row r="1033" spans="3:10" x14ac:dyDescent="0.15">
      <c r="C1033" s="137"/>
      <c r="D1033" s="137"/>
      <c r="E1033" s="137"/>
      <c r="J1033" s="139"/>
    </row>
    <row r="1034" spans="3:10" x14ac:dyDescent="0.15">
      <c r="C1034" s="137"/>
      <c r="D1034" s="137"/>
      <c r="E1034" s="137"/>
      <c r="J1034" s="139"/>
    </row>
    <row r="1035" spans="3:10" x14ac:dyDescent="0.15">
      <c r="C1035" s="137"/>
      <c r="D1035" s="137"/>
      <c r="E1035" s="137"/>
      <c r="J1035" s="139"/>
    </row>
    <row r="1036" spans="3:10" x14ac:dyDescent="0.15">
      <c r="C1036" s="137"/>
      <c r="D1036" s="137"/>
      <c r="E1036" s="137"/>
      <c r="J1036" s="139"/>
    </row>
    <row r="1037" spans="3:10" x14ac:dyDescent="0.15">
      <c r="C1037" s="137"/>
      <c r="D1037" s="137"/>
      <c r="E1037" s="137"/>
      <c r="J1037" s="139"/>
    </row>
    <row r="1038" spans="3:10" x14ac:dyDescent="0.15">
      <c r="C1038" s="137"/>
      <c r="D1038" s="137"/>
      <c r="E1038" s="137"/>
      <c r="J1038" s="139"/>
    </row>
    <row r="1039" spans="3:10" x14ac:dyDescent="0.15">
      <c r="C1039" s="137"/>
      <c r="D1039" s="137"/>
      <c r="E1039" s="137"/>
      <c r="J1039" s="139"/>
    </row>
    <row r="1040" spans="3:10" x14ac:dyDescent="0.15">
      <c r="C1040" s="137"/>
      <c r="D1040" s="137"/>
      <c r="E1040" s="137"/>
      <c r="J1040" s="139"/>
    </row>
    <row r="1041" spans="3:10" x14ac:dyDescent="0.15">
      <c r="C1041" s="137"/>
      <c r="D1041" s="137"/>
      <c r="E1041" s="137"/>
      <c r="J1041" s="139"/>
    </row>
    <row r="1042" spans="3:10" x14ac:dyDescent="0.15">
      <c r="C1042" s="137"/>
      <c r="D1042" s="137"/>
      <c r="E1042" s="137"/>
      <c r="J1042" s="139"/>
    </row>
    <row r="1043" spans="3:10" x14ac:dyDescent="0.15">
      <c r="C1043" s="137"/>
      <c r="D1043" s="137"/>
      <c r="E1043" s="137"/>
      <c r="J1043" s="139"/>
    </row>
    <row r="1044" spans="3:10" x14ac:dyDescent="0.15">
      <c r="C1044" s="137"/>
      <c r="D1044" s="137"/>
      <c r="E1044" s="137"/>
      <c r="J1044" s="139"/>
    </row>
    <row r="1045" spans="3:10" x14ac:dyDescent="0.15">
      <c r="C1045" s="137"/>
      <c r="D1045" s="137"/>
      <c r="E1045" s="137"/>
      <c r="J1045" s="139"/>
    </row>
    <row r="1046" spans="3:10" x14ac:dyDescent="0.15">
      <c r="C1046" s="137"/>
      <c r="D1046" s="137"/>
      <c r="E1046" s="137"/>
      <c r="J1046" s="139"/>
    </row>
    <row r="1047" spans="3:10" x14ac:dyDescent="0.15">
      <c r="C1047" s="137"/>
      <c r="D1047" s="137"/>
      <c r="E1047" s="137"/>
      <c r="J1047" s="139"/>
    </row>
  </sheetData>
  <autoFilter ref="A3:L230" xr:uid="{00000000-0009-0000-0000-000006000000}"/>
  <mergeCells count="2">
    <mergeCell ref="A2:L2"/>
    <mergeCell ref="A230:L230"/>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2" max="16383" man="1"/>
  </rowBreaks>
  <ignoredErrors>
    <ignoredError sqref="A195 A198 A201 A204 A207 A210 A213 A218 A221 A224 A226 A185 A182 A179 A176 A156 A153 A150 A147 A144 A138 A135 A132 A129 A126 A123 A119:A120 A117 A115 A113 A111 A108 A105 A102 A99 A96 A93 A90 A87 A84 A81 A78 A75 A72 A69 A63 A60 A58 A55 A52 A49 A46 A43 A40 A37 A34 A6 A12 A18 A21 A24 A27 A31 A228" numberStoredAsText="1"/>
    <ignoredError sqref="E2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088"/>
  <sheetViews>
    <sheetView tabSelected="1" zoomScaleNormal="100" workbookViewId="0">
      <pane ySplit="5" topLeftCell="A108" activePane="bottomLeft" state="frozen"/>
      <selection pane="bottomLeft" activeCell="S124" sqref="S124"/>
    </sheetView>
  </sheetViews>
  <sheetFormatPr defaultColWidth="9" defaultRowHeight="16.5" x14ac:dyDescent="0.1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customWidth="1"/>
    <col min="16" max="16" width="15.25" style="138" customWidth="1"/>
    <col min="17" max="17" width="8.75" style="138" customWidth="1"/>
    <col min="18" max="18" width="17.625" style="138" customWidth="1"/>
    <col min="19" max="1025" width="8.75" style="138" customWidth="1"/>
    <col min="1026" max="16384" width="9" style="138"/>
  </cols>
  <sheetData>
    <row r="1" spans="1:18" x14ac:dyDescent="0.15">
      <c r="A1" s="136" t="s">
        <v>299</v>
      </c>
      <c r="C1" s="137"/>
      <c r="D1" s="137"/>
      <c r="E1" s="137"/>
      <c r="J1" s="139"/>
    </row>
    <row r="2" spans="1:18" ht="66.75" customHeight="1" thickBot="1" x14ac:dyDescent="0.2">
      <c r="A2" s="240" t="s">
        <v>473</v>
      </c>
      <c r="B2" s="241"/>
      <c r="C2" s="241"/>
      <c r="D2" s="241"/>
      <c r="E2" s="241"/>
      <c r="F2" s="241"/>
      <c r="G2" s="241"/>
      <c r="H2" s="241"/>
      <c r="I2" s="241"/>
      <c r="J2" s="241"/>
      <c r="K2" s="241"/>
      <c r="L2" s="241"/>
    </row>
    <row r="3" spans="1:18" ht="40.5" customHeight="1" x14ac:dyDescent="0.15">
      <c r="A3" s="141" t="s">
        <v>1</v>
      </c>
      <c r="B3" s="107" t="s">
        <v>2</v>
      </c>
      <c r="C3" s="107" t="s">
        <v>3</v>
      </c>
      <c r="D3" s="107" t="s">
        <v>400</v>
      </c>
      <c r="E3" s="107" t="s">
        <v>5</v>
      </c>
      <c r="F3" s="142"/>
      <c r="G3" s="142"/>
      <c r="H3" s="142"/>
      <c r="I3" s="143"/>
      <c r="J3" s="107" t="s">
        <v>6</v>
      </c>
      <c r="K3" s="107" t="s">
        <v>7</v>
      </c>
      <c r="L3" s="144" t="s">
        <v>8</v>
      </c>
      <c r="N3" s="140"/>
      <c r="O3" s="140"/>
    </row>
    <row r="4" spans="1:18" ht="30" customHeight="1" x14ac:dyDescent="0.15">
      <c r="A4" s="226" t="s">
        <v>283</v>
      </c>
      <c r="B4" s="99" t="s">
        <v>287</v>
      </c>
      <c r="C4" s="227">
        <f>C5+'冠名基金收支明细 (2023)'!C4</f>
        <v>36693491.93</v>
      </c>
      <c r="D4" s="227">
        <f>D5+'冠名基金收支明细 (2023)'!D4</f>
        <v>29847256.420000002</v>
      </c>
      <c r="E4" s="227">
        <f>SUM(E6,E9,E12,E16,E19,E22,E25,E28,E31,E32,E35,E38,E41,E44,E47,E50,E53,E56,E59,E62,E65,E68,E72,E75,E78,E81,E84,E87,E90,E93,E96,E99,E102,E105,E108,E111,E114,E117,E120,E123,E126,E148,E151,E154,E157,E160,E163,E185,E188,E191,E194,E210,E213,E217,E220,E224,E227,E230,E233,E236,E239,E242,E245,E248,E251,E253,E255,E257,E259,E261,E263,E265,E267,E269)</f>
        <v>6846235.5099999998</v>
      </c>
      <c r="F4" s="228"/>
      <c r="G4" s="228"/>
      <c r="H4" s="228"/>
      <c r="I4" s="229"/>
      <c r="J4" s="97" t="s">
        <v>9</v>
      </c>
      <c r="K4" s="97" t="s">
        <v>9</v>
      </c>
      <c r="L4" s="149" t="s">
        <v>338</v>
      </c>
      <c r="N4" s="150">
        <f>C5+'冠名基金收支明细 (2022)'!C4</f>
        <v>28529858.030000001</v>
      </c>
      <c r="O4" s="150">
        <f>D5+'冠名基金收支明细 (2022)'!D4</f>
        <v>21945978.420000002</v>
      </c>
      <c r="P4" s="150">
        <f>E5+'冠名基金收支明细 (2022)'!E4</f>
        <v>6583879.6100000003</v>
      </c>
      <c r="R4" s="151"/>
    </row>
    <row r="5" spans="1:18" ht="30" customHeight="1" x14ac:dyDescent="0.15">
      <c r="A5" s="226" t="s">
        <v>283</v>
      </c>
      <c r="B5" s="108" t="s">
        <v>431</v>
      </c>
      <c r="C5" s="227">
        <f>SUM(C6,C12,C16,C19,C22,C28,C32,C35,C38,C41,C44,C50,C53,C56,C59,C62,C65,C68,C72,C75,C78,C81,C84,C87,C90,C93,C96,C99,C102,C105,C108,C111,C114,C117,C120,C123,C126,C148,C151,C154,C157,C160,C163,C185,C188,C191,C194,C210,C213,C217,C220,C224,C227,C230,C233,C236,C239,C242,C245,C248,C251,C253,C255,C257,C259,C261,C263,C265,C267,C269,)</f>
        <v>5990910</v>
      </c>
      <c r="D5" s="227">
        <f>SUM(D6,D12,D16,D19,D22,D28,D32,D35,D38,D41,D44,D50,D53,D56,D59,D62,D65,D68,D72,D75,D78,D81,D84,D87,D90,D93,D96,D99,D102,D105,D108,D111,D114,D117,D120,D123,D126,D148,D151,D154,D157,D160,D163,D185,D188,D191,D194,D210,D213,D217,D220,D224,D227,D230,D233,D236,D239,D242,D245,D248,D251,D253,D255,D257,D259,D261,D263,D265,D267,D269,)</f>
        <v>3629347</v>
      </c>
      <c r="E5" s="227">
        <f>SUM(E8,E15,E18,E21,E24,E27,E30,E34,E37,E40,E43,E46,E49,E52,E55,E58,E61,E64,E71,E74,E77,E80,E83,E86,E89,E92,E95,E98,E101,E104,E107,E110,E113,E116,E119,E122,E125,E129,E132,E135,E138,E141,E144,E147,E150,E153,E156,E159,E162,E166,E169,E172,E175,E178,E181,E184,E187,E190,E193,E199,E204,E207,E212,E216,E219,E223,E226,E229,E232,E235,E238,E241,E244,E247,E250,E252,E254,E256,E258,E260,E262,E264,E266,E268,E270)</f>
        <v>2361563</v>
      </c>
      <c r="F5" s="228"/>
      <c r="G5" s="228"/>
      <c r="H5" s="228"/>
      <c r="I5" s="229"/>
      <c r="J5" s="97" t="s">
        <v>9</v>
      </c>
      <c r="K5" s="97" t="s">
        <v>9</v>
      </c>
      <c r="L5" s="152" t="s">
        <v>339</v>
      </c>
      <c r="N5" s="153">
        <f>SUM(C6,C12,C16,C19,C22,C28,C32,C35,C38,C41,C44,C50,C53,C56,C59,C62,C65,C68,C72,C75,C78,C81,C84,C87,C90,C93,C96,C99,C102,C105,C108,C111,C114,C117,C120,C123,C126,C148,C151,C154,C157,C160,C163,C185,C188,C191,C194,C210,C213,C217,C220,C224,C227,C230,C233,C236,C239,C242,C245,C248,C251,C253,C255,C257,C259,C261,C263,C265,C267,C269,)</f>
        <v>5990910</v>
      </c>
      <c r="O5" s="153">
        <f>SUM(D6,D12,D16,D19,D22,D28,D32,D35,D38,D41,D44,D50,D53,D56,D59,D62,D65,D68,D72,D75,D78,D81,D84,D87,D90,D93,D96,D99,D102,D105,D108,D111,D114,D117,D120,D123,D126,D148,D151,D154,D157,D160,D163,D185,D188,D191,D194,D210,D213,D217,D220,D224,D227,D230,D233,D236,D239,D242,D245,D248,D251,D253,D255,D257,D259,D261,D263,D265,D267,D269,)</f>
        <v>3629347</v>
      </c>
    </row>
    <row r="6" spans="1:18" s="158" customFormat="1" ht="30" customHeight="1" x14ac:dyDescent="0.15">
      <c r="A6" s="154" t="s">
        <v>13</v>
      </c>
      <c r="B6" s="104" t="s">
        <v>14</v>
      </c>
      <c r="C6" s="96">
        <f>C8</f>
        <v>120000</v>
      </c>
      <c r="D6" s="96">
        <f>D8</f>
        <v>120000</v>
      </c>
      <c r="E6" s="96">
        <f>E7+E8</f>
        <v>401688</v>
      </c>
      <c r="F6" s="155"/>
      <c r="G6" s="155"/>
      <c r="H6" s="155"/>
      <c r="I6" s="155"/>
      <c r="J6" s="113" t="s">
        <v>15</v>
      </c>
      <c r="K6" s="156" t="s">
        <v>16</v>
      </c>
      <c r="L6" s="157" t="s">
        <v>17</v>
      </c>
      <c r="N6" s="159"/>
      <c r="O6" s="159"/>
      <c r="R6" s="159"/>
    </row>
    <row r="7" spans="1:18" s="158" customFormat="1" ht="30" customHeight="1" x14ac:dyDescent="0.15">
      <c r="A7" s="154"/>
      <c r="B7" s="109" t="s">
        <v>347</v>
      </c>
      <c r="C7" s="97" t="s">
        <v>9</v>
      </c>
      <c r="D7" s="97" t="s">
        <v>9</v>
      </c>
      <c r="E7" s="98">
        <f>'冠名基金收支明细 (2023)'!E6</f>
        <v>401688</v>
      </c>
      <c r="F7" s="155"/>
      <c r="G7" s="155"/>
      <c r="H7" s="155"/>
      <c r="I7" s="155"/>
      <c r="J7" s="164" t="s">
        <v>15</v>
      </c>
      <c r="K7" s="156" t="s">
        <v>16</v>
      </c>
      <c r="L7" s="157" t="s">
        <v>17</v>
      </c>
      <c r="N7" s="159"/>
      <c r="O7" s="159"/>
      <c r="R7" s="159"/>
    </row>
    <row r="8" spans="1:18" s="158" customFormat="1" ht="30" customHeight="1" x14ac:dyDescent="0.15">
      <c r="A8" s="154"/>
      <c r="B8" s="109" t="s">
        <v>431</v>
      </c>
      <c r="C8" s="98">
        <v>120000</v>
      </c>
      <c r="D8" s="98">
        <v>120000</v>
      </c>
      <c r="E8" s="98">
        <f>C8-D8</f>
        <v>0</v>
      </c>
      <c r="F8" s="98"/>
      <c r="G8" s="98"/>
      <c r="H8" s="98"/>
      <c r="I8" s="98"/>
      <c r="J8" s="164" t="s">
        <v>15</v>
      </c>
      <c r="K8" s="156" t="s">
        <v>16</v>
      </c>
      <c r="L8" s="157" t="s">
        <v>17</v>
      </c>
      <c r="N8" s="159"/>
      <c r="R8" s="159"/>
    </row>
    <row r="9" spans="1:18" s="158" customFormat="1" ht="30" hidden="1" customHeight="1" x14ac:dyDescent="0.15">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x14ac:dyDescent="0.15">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x14ac:dyDescent="0.15">
      <c r="A11" s="154"/>
      <c r="B11" s="109" t="s">
        <v>347</v>
      </c>
      <c r="C11" s="98">
        <v>0</v>
      </c>
      <c r="D11" s="98">
        <v>0</v>
      </c>
      <c r="E11" s="98">
        <v>0</v>
      </c>
      <c r="F11" s="96"/>
      <c r="G11" s="160"/>
      <c r="H11" s="109"/>
      <c r="I11" s="161"/>
      <c r="J11" s="113" t="s">
        <v>23</v>
      </c>
      <c r="K11" s="156" t="s">
        <v>24</v>
      </c>
      <c r="L11" s="157" t="s">
        <v>25</v>
      </c>
    </row>
    <row r="12" spans="1:18" s="158" customFormat="1" ht="30" customHeight="1" x14ac:dyDescent="0.15">
      <c r="A12" s="154" t="s">
        <v>26</v>
      </c>
      <c r="B12" s="104" t="s">
        <v>27</v>
      </c>
      <c r="C12" s="96">
        <v>0</v>
      </c>
      <c r="D12" s="96">
        <f>D15</f>
        <v>20000</v>
      </c>
      <c r="E12" s="96">
        <f>E13+E15</f>
        <v>0</v>
      </c>
      <c r="F12" s="96"/>
      <c r="G12" s="160"/>
      <c r="H12" s="109"/>
      <c r="I12" s="161"/>
      <c r="J12" s="113" t="s">
        <v>28</v>
      </c>
      <c r="K12" s="199" t="s">
        <v>29</v>
      </c>
      <c r="L12" s="157" t="s">
        <v>30</v>
      </c>
    </row>
    <row r="13" spans="1:18" s="158" customFormat="1" ht="30" customHeight="1" x14ac:dyDescent="0.15">
      <c r="A13" s="154"/>
      <c r="B13" s="109" t="s">
        <v>347</v>
      </c>
      <c r="C13" s="97" t="s">
        <v>9</v>
      </c>
      <c r="D13" s="97" t="s">
        <v>9</v>
      </c>
      <c r="E13" s="98">
        <f>'冠名基金收支明细 (2023)'!E12</f>
        <v>20000</v>
      </c>
      <c r="F13" s="96"/>
      <c r="G13" s="160"/>
      <c r="H13" s="109"/>
      <c r="I13" s="161"/>
      <c r="J13" s="164" t="s">
        <v>28</v>
      </c>
      <c r="K13" s="199" t="s">
        <v>29</v>
      </c>
      <c r="L13" s="157" t="s">
        <v>30</v>
      </c>
    </row>
    <row r="14" spans="1:18" s="158" customFormat="1" ht="30" hidden="1" customHeight="1" x14ac:dyDescent="0.15">
      <c r="A14" s="154"/>
      <c r="B14" s="109" t="s">
        <v>347</v>
      </c>
      <c r="C14" s="98">
        <v>0</v>
      </c>
      <c r="D14" s="98">
        <v>0</v>
      </c>
      <c r="E14" s="98">
        <v>0</v>
      </c>
      <c r="F14" s="96"/>
      <c r="G14" s="160"/>
      <c r="H14" s="109"/>
      <c r="I14" s="161"/>
      <c r="J14" s="113" t="s">
        <v>28</v>
      </c>
      <c r="K14" s="199" t="s">
        <v>29</v>
      </c>
      <c r="L14" s="157" t="s">
        <v>30</v>
      </c>
    </row>
    <row r="15" spans="1:18" s="158" customFormat="1" ht="30" customHeight="1" x14ac:dyDescent="0.15">
      <c r="A15" s="154"/>
      <c r="B15" s="109" t="s">
        <v>431</v>
      </c>
      <c r="C15" s="98">
        <v>0</v>
      </c>
      <c r="D15" s="98">
        <v>20000</v>
      </c>
      <c r="E15" s="98">
        <f>C15-D15</f>
        <v>-20000</v>
      </c>
      <c r="F15" s="96"/>
      <c r="G15" s="160"/>
      <c r="H15" s="109"/>
      <c r="I15" s="161"/>
      <c r="J15" s="113"/>
      <c r="K15" s="199"/>
      <c r="L15" s="157"/>
    </row>
    <row r="16" spans="1:18" s="158" customFormat="1" ht="30" customHeight="1" x14ac:dyDescent="0.15">
      <c r="A16" s="154" t="s">
        <v>31</v>
      </c>
      <c r="B16" s="104" t="s">
        <v>32</v>
      </c>
      <c r="C16" s="96">
        <v>0</v>
      </c>
      <c r="D16" s="96">
        <v>0</v>
      </c>
      <c r="E16" s="96">
        <f>E17+E18</f>
        <v>1520</v>
      </c>
      <c r="F16" s="96"/>
      <c r="G16" s="160"/>
      <c r="H16" s="109"/>
      <c r="I16" s="161"/>
      <c r="J16" s="113" t="s">
        <v>33</v>
      </c>
      <c r="K16" s="156" t="s">
        <v>34</v>
      </c>
      <c r="L16" s="157" t="s">
        <v>35</v>
      </c>
    </row>
    <row r="17" spans="1:12" s="158" customFormat="1" ht="30" customHeight="1" x14ac:dyDescent="0.15">
      <c r="A17" s="154"/>
      <c r="B17" s="109" t="s">
        <v>347</v>
      </c>
      <c r="C17" s="97" t="s">
        <v>9</v>
      </c>
      <c r="D17" s="97" t="s">
        <v>9</v>
      </c>
      <c r="E17" s="98">
        <f>'冠名基金收支明细 (2023)'!E15</f>
        <v>1520</v>
      </c>
      <c r="F17" s="96"/>
      <c r="G17" s="160"/>
      <c r="H17" s="109"/>
      <c r="I17" s="161"/>
      <c r="J17" s="164" t="s">
        <v>33</v>
      </c>
      <c r="K17" s="156" t="s">
        <v>34</v>
      </c>
      <c r="L17" s="157" t="s">
        <v>35</v>
      </c>
    </row>
    <row r="18" spans="1:12" s="158" customFormat="1" ht="30" customHeight="1" x14ac:dyDescent="0.15">
      <c r="A18" s="154"/>
      <c r="B18" s="109" t="s">
        <v>431</v>
      </c>
      <c r="C18" s="98">
        <v>0</v>
      </c>
      <c r="D18" s="98">
        <v>0</v>
      </c>
      <c r="E18" s="98">
        <v>0</v>
      </c>
      <c r="F18" s="96"/>
      <c r="G18" s="160"/>
      <c r="H18" s="109"/>
      <c r="I18" s="161"/>
      <c r="J18" s="164" t="s">
        <v>33</v>
      </c>
      <c r="K18" s="156" t="s">
        <v>34</v>
      </c>
      <c r="L18" s="157" t="s">
        <v>35</v>
      </c>
    </row>
    <row r="19" spans="1:12" s="158" customFormat="1" ht="30" customHeight="1" x14ac:dyDescent="0.15">
      <c r="A19" s="154" t="s">
        <v>36</v>
      </c>
      <c r="B19" s="104" t="s">
        <v>37</v>
      </c>
      <c r="C19" s="96">
        <f>C21</f>
        <v>0</v>
      </c>
      <c r="D19" s="96">
        <f>D21</f>
        <v>0</v>
      </c>
      <c r="E19" s="96">
        <f>E20+E21</f>
        <v>18350</v>
      </c>
      <c r="F19" s="96"/>
      <c r="G19" s="160"/>
      <c r="H19" s="109"/>
      <c r="I19" s="161"/>
      <c r="J19" s="113" t="s">
        <v>38</v>
      </c>
      <c r="K19" s="156" t="s">
        <v>39</v>
      </c>
      <c r="L19" s="157" t="s">
        <v>40</v>
      </c>
    </row>
    <row r="20" spans="1:12" s="158" customFormat="1" ht="30" customHeight="1" x14ac:dyDescent="0.15">
      <c r="A20" s="163"/>
      <c r="B20" s="109" t="s">
        <v>347</v>
      </c>
      <c r="C20" s="97" t="s">
        <v>9</v>
      </c>
      <c r="D20" s="97" t="s">
        <v>9</v>
      </c>
      <c r="E20" s="98">
        <f>'冠名基金收支明细 (2023)'!E18</f>
        <v>18350</v>
      </c>
      <c r="F20" s="96"/>
      <c r="G20" s="160"/>
      <c r="H20" s="109"/>
      <c r="I20" s="161"/>
      <c r="J20" s="164" t="s">
        <v>38</v>
      </c>
      <c r="K20" s="156" t="s">
        <v>39</v>
      </c>
      <c r="L20" s="157" t="s">
        <v>40</v>
      </c>
    </row>
    <row r="21" spans="1:12" s="158" customFormat="1" ht="30" customHeight="1" x14ac:dyDescent="0.15">
      <c r="A21" s="163"/>
      <c r="B21" s="109" t="s">
        <v>431</v>
      </c>
      <c r="C21" s="98">
        <v>0</v>
      </c>
      <c r="D21" s="98">
        <v>0</v>
      </c>
      <c r="E21" s="98">
        <v>0</v>
      </c>
      <c r="F21" s="96"/>
      <c r="G21" s="160"/>
      <c r="H21" s="109"/>
      <c r="I21" s="161"/>
      <c r="J21" s="164" t="s">
        <v>38</v>
      </c>
      <c r="K21" s="156" t="s">
        <v>39</v>
      </c>
      <c r="L21" s="157" t="s">
        <v>40</v>
      </c>
    </row>
    <row r="22" spans="1:12" s="158" customFormat="1" ht="30" customHeight="1" x14ac:dyDescent="0.15">
      <c r="A22" s="154" t="s">
        <v>41</v>
      </c>
      <c r="B22" s="104" t="s">
        <v>42</v>
      </c>
      <c r="C22" s="96">
        <f>C24</f>
        <v>0</v>
      </c>
      <c r="D22" s="96">
        <f>D24</f>
        <v>0</v>
      </c>
      <c r="E22" s="96">
        <f>E23+E24</f>
        <v>5513.7599999999948</v>
      </c>
      <c r="F22" s="96"/>
      <c r="G22" s="160"/>
      <c r="H22" s="109"/>
      <c r="I22" s="161"/>
      <c r="J22" s="113" t="s">
        <v>33</v>
      </c>
      <c r="K22" s="156" t="s">
        <v>43</v>
      </c>
      <c r="L22" s="157" t="s">
        <v>44</v>
      </c>
    </row>
    <row r="23" spans="1:12" s="158" customFormat="1" ht="30" customHeight="1" x14ac:dyDescent="0.15">
      <c r="A23" s="163"/>
      <c r="B23" s="109" t="s">
        <v>347</v>
      </c>
      <c r="C23" s="97" t="s">
        <v>9</v>
      </c>
      <c r="D23" s="97" t="s">
        <v>9</v>
      </c>
      <c r="E23" s="98">
        <f>'冠名基金收支明细 (2023)'!E21</f>
        <v>5513.7599999999948</v>
      </c>
      <c r="F23" s="96"/>
      <c r="G23" s="160"/>
      <c r="H23" s="109"/>
      <c r="I23" s="161"/>
      <c r="J23" s="164" t="s">
        <v>33</v>
      </c>
      <c r="K23" s="156" t="s">
        <v>43</v>
      </c>
      <c r="L23" s="157" t="s">
        <v>44</v>
      </c>
    </row>
    <row r="24" spans="1:12" s="158" customFormat="1" ht="30" customHeight="1" x14ac:dyDescent="0.15">
      <c r="A24" s="163"/>
      <c r="B24" s="109" t="s">
        <v>431</v>
      </c>
      <c r="C24" s="98">
        <v>0</v>
      </c>
      <c r="D24" s="98">
        <v>0</v>
      </c>
      <c r="E24" s="98">
        <f>C24-D24</f>
        <v>0</v>
      </c>
      <c r="F24" s="96"/>
      <c r="G24" s="160"/>
      <c r="H24" s="109"/>
      <c r="I24" s="161"/>
      <c r="J24" s="164" t="s">
        <v>33</v>
      </c>
      <c r="K24" s="156" t="s">
        <v>43</v>
      </c>
      <c r="L24" s="157" t="s">
        <v>44</v>
      </c>
    </row>
    <row r="25" spans="1:12" s="158" customFormat="1" ht="30" customHeight="1" x14ac:dyDescent="0.15">
      <c r="A25" s="154" t="s">
        <v>46</v>
      </c>
      <c r="B25" s="104" t="s">
        <v>47</v>
      </c>
      <c r="C25" s="96">
        <f>C27</f>
        <v>0</v>
      </c>
      <c r="D25" s="96">
        <f>D27</f>
        <v>0</v>
      </c>
      <c r="E25" s="96">
        <f>E26+E27</f>
        <v>30000</v>
      </c>
      <c r="F25" s="96"/>
      <c r="G25" s="160"/>
      <c r="H25" s="109"/>
      <c r="I25" s="161"/>
      <c r="J25" s="113" t="s">
        <v>33</v>
      </c>
      <c r="K25" s="156" t="s">
        <v>48</v>
      </c>
      <c r="L25" s="157" t="s">
        <v>49</v>
      </c>
    </row>
    <row r="26" spans="1:12" s="158" customFormat="1" ht="30" customHeight="1" x14ac:dyDescent="0.15">
      <c r="A26" s="163"/>
      <c r="B26" s="109" t="s">
        <v>347</v>
      </c>
      <c r="C26" s="97" t="s">
        <v>9</v>
      </c>
      <c r="D26" s="97" t="s">
        <v>9</v>
      </c>
      <c r="E26" s="98">
        <f>'冠名基金收支明细 (2023)'!E24</f>
        <v>30000</v>
      </c>
      <c r="F26" s="96"/>
      <c r="G26" s="160"/>
      <c r="H26" s="109"/>
      <c r="I26" s="161"/>
      <c r="J26" s="164" t="s">
        <v>33</v>
      </c>
      <c r="K26" s="156" t="s">
        <v>48</v>
      </c>
      <c r="L26" s="157" t="s">
        <v>49</v>
      </c>
    </row>
    <row r="27" spans="1:12" s="158" customFormat="1" ht="30" customHeight="1" x14ac:dyDescent="0.15">
      <c r="A27" s="163"/>
      <c r="B27" s="109" t="s">
        <v>431</v>
      </c>
      <c r="C27" s="98">
        <v>0</v>
      </c>
      <c r="D27" s="98">
        <v>0</v>
      </c>
      <c r="E27" s="98">
        <v>0</v>
      </c>
      <c r="F27" s="96"/>
      <c r="G27" s="160"/>
      <c r="H27" s="109"/>
      <c r="I27" s="161"/>
      <c r="J27" s="164" t="s">
        <v>33</v>
      </c>
      <c r="K27" s="156" t="s">
        <v>48</v>
      </c>
      <c r="L27" s="157" t="s">
        <v>49</v>
      </c>
    </row>
    <row r="28" spans="1:12" s="158" customFormat="1" ht="30" customHeight="1" x14ac:dyDescent="0.15">
      <c r="A28" s="154" t="s">
        <v>50</v>
      </c>
      <c r="B28" s="104" t="s">
        <v>51</v>
      </c>
      <c r="C28" s="96">
        <f>C30</f>
        <v>0</v>
      </c>
      <c r="D28" s="96">
        <f>D30</f>
        <v>0</v>
      </c>
      <c r="E28" s="96">
        <f>E29+E30</f>
        <v>10000</v>
      </c>
      <c r="F28" s="96"/>
      <c r="G28" s="160"/>
      <c r="H28" s="109"/>
      <c r="I28" s="161"/>
      <c r="J28" s="113" t="s">
        <v>33</v>
      </c>
      <c r="K28" s="156" t="s">
        <v>52</v>
      </c>
      <c r="L28" s="157" t="s">
        <v>53</v>
      </c>
    </row>
    <row r="29" spans="1:12" s="158" customFormat="1" ht="30" customHeight="1" x14ac:dyDescent="0.15">
      <c r="A29" s="163"/>
      <c r="B29" s="109" t="s">
        <v>347</v>
      </c>
      <c r="C29" s="97" t="s">
        <v>9</v>
      </c>
      <c r="D29" s="97" t="s">
        <v>9</v>
      </c>
      <c r="E29" s="98">
        <f>'冠名基金收支明细 (2023)'!E27</f>
        <v>10000</v>
      </c>
      <c r="F29" s="96"/>
      <c r="G29" s="160"/>
      <c r="H29" s="109"/>
      <c r="I29" s="161"/>
      <c r="J29" s="164" t="s">
        <v>33</v>
      </c>
      <c r="K29" s="156" t="s">
        <v>52</v>
      </c>
      <c r="L29" s="157" t="s">
        <v>53</v>
      </c>
    </row>
    <row r="30" spans="1:12" s="158" customFormat="1" ht="30" customHeight="1" x14ac:dyDescent="0.15">
      <c r="A30" s="163"/>
      <c r="B30" s="109" t="s">
        <v>431</v>
      </c>
      <c r="C30" s="98">
        <v>0</v>
      </c>
      <c r="D30" s="98">
        <v>0</v>
      </c>
      <c r="E30" s="98">
        <f>C30-D30</f>
        <v>0</v>
      </c>
      <c r="F30" s="96"/>
      <c r="G30" s="160"/>
      <c r="H30" s="109"/>
      <c r="I30" s="161"/>
      <c r="J30" s="164" t="s">
        <v>33</v>
      </c>
      <c r="K30" s="156" t="s">
        <v>52</v>
      </c>
      <c r="L30" s="157" t="s">
        <v>53</v>
      </c>
    </row>
    <row r="31" spans="1:12" s="158" customFormat="1" ht="30" customHeight="1" x14ac:dyDescent="0.15">
      <c r="A31" s="154" t="s">
        <v>54</v>
      </c>
      <c r="B31" s="104" t="s">
        <v>55</v>
      </c>
      <c r="C31" s="96">
        <v>0</v>
      </c>
      <c r="D31" s="96">
        <v>0</v>
      </c>
      <c r="E31" s="96">
        <v>0</v>
      </c>
      <c r="F31" s="96"/>
      <c r="G31" s="160"/>
      <c r="H31" s="109"/>
      <c r="I31" s="161"/>
      <c r="J31" s="113" t="s">
        <v>10</v>
      </c>
      <c r="K31" s="165" t="s">
        <v>56</v>
      </c>
      <c r="L31" s="157" t="s">
        <v>57</v>
      </c>
    </row>
    <row r="32" spans="1:12" s="158" customFormat="1" ht="30" customHeight="1" x14ac:dyDescent="0.15">
      <c r="A32" s="154" t="s">
        <v>58</v>
      </c>
      <c r="B32" s="104" t="s">
        <v>59</v>
      </c>
      <c r="C32" s="96">
        <f>C34</f>
        <v>0</v>
      </c>
      <c r="D32" s="96">
        <f>D34</f>
        <v>100000</v>
      </c>
      <c r="E32" s="96">
        <f>+E33+E34</f>
        <v>0</v>
      </c>
      <c r="F32" s="96"/>
      <c r="G32" s="160"/>
      <c r="H32" s="109"/>
      <c r="I32" s="161"/>
      <c r="J32" s="113" t="s">
        <v>33</v>
      </c>
      <c r="K32" s="156" t="s">
        <v>60</v>
      </c>
      <c r="L32" s="157" t="s">
        <v>61</v>
      </c>
    </row>
    <row r="33" spans="1:14" s="158" customFormat="1" ht="30" customHeight="1" x14ac:dyDescent="0.15">
      <c r="A33" s="154"/>
      <c r="B33" s="109" t="s">
        <v>347</v>
      </c>
      <c r="C33" s="97" t="s">
        <v>9</v>
      </c>
      <c r="D33" s="97" t="s">
        <v>9</v>
      </c>
      <c r="E33" s="98">
        <f>'冠名基金收支明细 (2023)'!E31</f>
        <v>100000</v>
      </c>
      <c r="F33" s="96"/>
      <c r="G33" s="160"/>
      <c r="H33" s="109"/>
      <c r="I33" s="161"/>
      <c r="J33" s="164" t="s">
        <v>33</v>
      </c>
      <c r="K33" s="156" t="s">
        <v>60</v>
      </c>
      <c r="L33" s="157" t="s">
        <v>61</v>
      </c>
    </row>
    <row r="34" spans="1:14" s="158" customFormat="1" ht="30" customHeight="1" x14ac:dyDescent="0.15">
      <c r="A34" s="163"/>
      <c r="B34" s="109" t="s">
        <v>431</v>
      </c>
      <c r="C34" s="98">
        <v>0</v>
      </c>
      <c r="D34" s="98">
        <v>100000</v>
      </c>
      <c r="E34" s="98">
        <f>C34-D34</f>
        <v>-100000</v>
      </c>
      <c r="F34" s="96"/>
      <c r="G34" s="160"/>
      <c r="H34" s="109"/>
      <c r="I34" s="161"/>
      <c r="J34" s="164" t="s">
        <v>33</v>
      </c>
      <c r="K34" s="156" t="s">
        <v>60</v>
      </c>
      <c r="L34" s="157" t="s">
        <v>61</v>
      </c>
    </row>
    <row r="35" spans="1:14" s="158" customFormat="1" ht="30" customHeight="1" x14ac:dyDescent="0.15">
      <c r="A35" s="154" t="s">
        <v>62</v>
      </c>
      <c r="B35" s="104" t="s">
        <v>63</v>
      </c>
      <c r="C35" s="96">
        <f>C37</f>
        <v>15000</v>
      </c>
      <c r="D35" s="96">
        <f>D37</f>
        <v>0</v>
      </c>
      <c r="E35" s="96">
        <f>E36+E37</f>
        <v>37457.919999999998</v>
      </c>
      <c r="F35" s="96"/>
      <c r="G35" s="160"/>
      <c r="H35" s="109"/>
      <c r="I35" s="161"/>
      <c r="J35" s="113" t="s">
        <v>38</v>
      </c>
      <c r="K35" s="156" t="s">
        <v>64</v>
      </c>
      <c r="L35" s="157" t="s">
        <v>65</v>
      </c>
    </row>
    <row r="36" spans="1:14" s="158" customFormat="1" ht="30" customHeight="1" x14ac:dyDescent="0.15">
      <c r="A36" s="163"/>
      <c r="B36" s="110" t="s">
        <v>347</v>
      </c>
      <c r="C36" s="97" t="s">
        <v>9</v>
      </c>
      <c r="D36" s="97" t="s">
        <v>9</v>
      </c>
      <c r="E36" s="98">
        <f>'冠名基金收支明细 (2023)'!E34</f>
        <v>22457.919999999998</v>
      </c>
      <c r="F36" s="96"/>
      <c r="G36" s="160"/>
      <c r="H36" s="109"/>
      <c r="I36" s="161"/>
      <c r="J36" s="164" t="s">
        <v>38</v>
      </c>
      <c r="K36" s="156" t="s">
        <v>64</v>
      </c>
      <c r="L36" s="157" t="s">
        <v>65</v>
      </c>
      <c r="N36" s="159"/>
    </row>
    <row r="37" spans="1:14" s="158" customFormat="1" ht="30" customHeight="1" x14ac:dyDescent="0.15">
      <c r="A37" s="163"/>
      <c r="B37" s="110" t="s">
        <v>431</v>
      </c>
      <c r="C37" s="98">
        <v>15000</v>
      </c>
      <c r="D37" s="98">
        <v>0</v>
      </c>
      <c r="E37" s="98">
        <f>C37-D37</f>
        <v>15000</v>
      </c>
      <c r="F37" s="96"/>
      <c r="G37" s="160"/>
      <c r="H37" s="109"/>
      <c r="I37" s="161"/>
      <c r="J37" s="164" t="s">
        <v>38</v>
      </c>
      <c r="K37" s="156" t="s">
        <v>64</v>
      </c>
      <c r="L37" s="157" t="s">
        <v>65</v>
      </c>
    </row>
    <row r="38" spans="1:14" s="158" customFormat="1" ht="30" customHeight="1" x14ac:dyDescent="0.15">
      <c r="A38" s="154" t="s">
        <v>66</v>
      </c>
      <c r="B38" s="104" t="s">
        <v>67</v>
      </c>
      <c r="C38" s="96">
        <f>C40</f>
        <v>0</v>
      </c>
      <c r="D38" s="96">
        <f>D40</f>
        <v>0</v>
      </c>
      <c r="E38" s="96">
        <f>E39+E40</f>
        <v>38000</v>
      </c>
      <c r="F38" s="96">
        <v>6</v>
      </c>
      <c r="G38" s="160">
        <v>10</v>
      </c>
      <c r="H38" s="109" t="s">
        <v>68</v>
      </c>
      <c r="I38" s="161">
        <v>15312060575</v>
      </c>
      <c r="J38" s="113" t="s">
        <v>38</v>
      </c>
      <c r="K38" s="156" t="s">
        <v>69</v>
      </c>
      <c r="L38" s="157" t="s">
        <v>70</v>
      </c>
    </row>
    <row r="39" spans="1:14" s="158" customFormat="1" ht="30" customHeight="1" x14ac:dyDescent="0.15">
      <c r="A39" s="163"/>
      <c r="B39" s="110" t="s">
        <v>347</v>
      </c>
      <c r="C39" s="97" t="s">
        <v>9</v>
      </c>
      <c r="D39" s="97" t="s">
        <v>9</v>
      </c>
      <c r="E39" s="98">
        <f>'冠名基金收支明细 (2023)'!E37</f>
        <v>38000</v>
      </c>
      <c r="F39" s="96"/>
      <c r="G39" s="160"/>
      <c r="H39" s="109"/>
      <c r="I39" s="161"/>
      <c r="J39" s="164" t="s">
        <v>38</v>
      </c>
      <c r="K39" s="156" t="s">
        <v>69</v>
      </c>
      <c r="L39" s="157" t="s">
        <v>70</v>
      </c>
    </row>
    <row r="40" spans="1:14" s="158" customFormat="1" ht="30" customHeight="1" x14ac:dyDescent="0.15">
      <c r="A40" s="163"/>
      <c r="B40" s="110" t="s">
        <v>431</v>
      </c>
      <c r="C40" s="98">
        <v>0</v>
      </c>
      <c r="D40" s="98">
        <v>0</v>
      </c>
      <c r="E40" s="98">
        <v>0</v>
      </c>
      <c r="F40" s="96"/>
      <c r="G40" s="160"/>
      <c r="H40" s="109"/>
      <c r="I40" s="161"/>
      <c r="J40" s="164" t="s">
        <v>38</v>
      </c>
      <c r="K40" s="156" t="s">
        <v>69</v>
      </c>
      <c r="L40" s="157" t="s">
        <v>70</v>
      </c>
    </row>
    <row r="41" spans="1:14" s="158" customFormat="1" ht="30" customHeight="1" x14ac:dyDescent="0.15">
      <c r="A41" s="154" t="s">
        <v>71</v>
      </c>
      <c r="B41" s="104" t="s">
        <v>72</v>
      </c>
      <c r="C41" s="96">
        <f>C43</f>
        <v>0</v>
      </c>
      <c r="D41" s="96">
        <f>D43</f>
        <v>0</v>
      </c>
      <c r="E41" s="96">
        <f>E42+E43</f>
        <v>0</v>
      </c>
      <c r="F41" s="96">
        <v>5</v>
      </c>
      <c r="G41" s="160">
        <v>10</v>
      </c>
      <c r="H41" s="109" t="s">
        <v>73</v>
      </c>
      <c r="I41" s="161">
        <v>13813077777</v>
      </c>
      <c r="J41" s="113" t="s">
        <v>38</v>
      </c>
      <c r="K41" s="156" t="s">
        <v>74</v>
      </c>
      <c r="L41" s="157" t="s">
        <v>75</v>
      </c>
    </row>
    <row r="42" spans="1:14" s="158" customFormat="1" ht="37.5" customHeight="1" x14ac:dyDescent="0.15">
      <c r="A42" s="154"/>
      <c r="B42" s="109" t="s">
        <v>347</v>
      </c>
      <c r="C42" s="97" t="s">
        <v>9</v>
      </c>
      <c r="D42" s="97" t="s">
        <v>9</v>
      </c>
      <c r="E42" s="98">
        <f>'冠名基金收支明细 (2023)'!E40</f>
        <v>0</v>
      </c>
      <c r="F42" s="96"/>
      <c r="G42" s="160"/>
      <c r="H42" s="109"/>
      <c r="I42" s="161"/>
      <c r="J42" s="164" t="s">
        <v>38</v>
      </c>
      <c r="K42" s="156" t="s">
        <v>74</v>
      </c>
      <c r="L42" s="157" t="s">
        <v>75</v>
      </c>
    </row>
    <row r="43" spans="1:14" s="158" customFormat="1" ht="30" customHeight="1" x14ac:dyDescent="0.15">
      <c r="A43" s="163"/>
      <c r="B43" s="110" t="s">
        <v>431</v>
      </c>
      <c r="C43" s="98">
        <v>0</v>
      </c>
      <c r="D43" s="98">
        <v>0</v>
      </c>
      <c r="E43" s="98">
        <f>C43-D43</f>
        <v>0</v>
      </c>
      <c r="F43" s="96"/>
      <c r="G43" s="160"/>
      <c r="H43" s="109"/>
      <c r="I43" s="161"/>
      <c r="J43" s="164" t="s">
        <v>38</v>
      </c>
      <c r="K43" s="156" t="s">
        <v>74</v>
      </c>
      <c r="L43" s="157" t="s">
        <v>75</v>
      </c>
    </row>
    <row r="44" spans="1:14" s="158" customFormat="1" ht="30" customHeight="1" x14ac:dyDescent="0.15">
      <c r="A44" s="154" t="s">
        <v>76</v>
      </c>
      <c r="B44" s="104" t="s">
        <v>77</v>
      </c>
      <c r="C44" s="96">
        <f>C46</f>
        <v>0</v>
      </c>
      <c r="D44" s="96">
        <f>D46</f>
        <v>0</v>
      </c>
      <c r="E44" s="96">
        <f>E45+E46</f>
        <v>0</v>
      </c>
      <c r="F44" s="96">
        <v>6</v>
      </c>
      <c r="G44" s="160">
        <v>10</v>
      </c>
      <c r="H44" s="109" t="s">
        <v>78</v>
      </c>
      <c r="I44" s="161">
        <v>15295510709</v>
      </c>
      <c r="J44" s="113" t="s">
        <v>38</v>
      </c>
      <c r="K44" s="156" t="s">
        <v>79</v>
      </c>
      <c r="L44" s="157" t="s">
        <v>80</v>
      </c>
    </row>
    <row r="45" spans="1:14" s="158" customFormat="1" ht="37.5" customHeight="1" x14ac:dyDescent="0.15">
      <c r="A45" s="154"/>
      <c r="B45" s="109" t="s">
        <v>347</v>
      </c>
      <c r="C45" s="97" t="s">
        <v>9</v>
      </c>
      <c r="D45" s="97" t="s">
        <v>9</v>
      </c>
      <c r="E45" s="98">
        <f>'冠名基金收支明细 (2023)'!E43</f>
        <v>0</v>
      </c>
      <c r="F45" s="96"/>
      <c r="G45" s="160"/>
      <c r="H45" s="109"/>
      <c r="I45" s="161"/>
      <c r="J45" s="164" t="s">
        <v>38</v>
      </c>
      <c r="K45" s="166" t="s">
        <v>79</v>
      </c>
      <c r="L45" s="157" t="s">
        <v>80</v>
      </c>
    </row>
    <row r="46" spans="1:14" s="158" customFormat="1" ht="30" customHeight="1" x14ac:dyDescent="0.15">
      <c r="A46" s="163"/>
      <c r="B46" s="110" t="s">
        <v>431</v>
      </c>
      <c r="C46" s="98">
        <v>0</v>
      </c>
      <c r="D46" s="98">
        <v>0</v>
      </c>
      <c r="E46" s="98">
        <f>C46-D46</f>
        <v>0</v>
      </c>
      <c r="F46" s="96"/>
      <c r="G46" s="160"/>
      <c r="H46" s="109"/>
      <c r="I46" s="161"/>
      <c r="J46" s="164" t="s">
        <v>38</v>
      </c>
      <c r="K46" s="156" t="s">
        <v>79</v>
      </c>
      <c r="L46" s="157" t="s">
        <v>80</v>
      </c>
    </row>
    <row r="47" spans="1:14" s="158" customFormat="1" ht="30" customHeight="1" x14ac:dyDescent="0.15">
      <c r="A47" s="154" t="s">
        <v>81</v>
      </c>
      <c r="B47" s="104" t="s">
        <v>82</v>
      </c>
      <c r="C47" s="96">
        <f>C49</f>
        <v>0</v>
      </c>
      <c r="D47" s="96">
        <f>D49</f>
        <v>0</v>
      </c>
      <c r="E47" s="96">
        <f>E48+E49</f>
        <v>0</v>
      </c>
      <c r="F47" s="96">
        <v>20</v>
      </c>
      <c r="G47" s="160">
        <v>10</v>
      </c>
      <c r="H47" s="109" t="s">
        <v>83</v>
      </c>
      <c r="I47" s="161">
        <v>13601439888</v>
      </c>
      <c r="J47" s="113" t="s">
        <v>38</v>
      </c>
      <c r="K47" s="156" t="s">
        <v>84</v>
      </c>
      <c r="L47" s="157" t="s">
        <v>85</v>
      </c>
    </row>
    <row r="48" spans="1:14" s="158" customFormat="1" ht="30" customHeight="1" x14ac:dyDescent="0.15">
      <c r="A48" s="163"/>
      <c r="B48" s="110" t="s">
        <v>347</v>
      </c>
      <c r="C48" s="97" t="s">
        <v>9</v>
      </c>
      <c r="D48" s="97" t="s">
        <v>9</v>
      </c>
      <c r="E48" s="98">
        <f>'冠名基金收支明细 (2023)'!E46</f>
        <v>0</v>
      </c>
      <c r="F48" s="96"/>
      <c r="G48" s="160"/>
      <c r="H48" s="109"/>
      <c r="I48" s="161"/>
      <c r="J48" s="164" t="s">
        <v>38</v>
      </c>
      <c r="K48" s="156" t="s">
        <v>84</v>
      </c>
      <c r="L48" s="157" t="s">
        <v>85</v>
      </c>
    </row>
    <row r="49" spans="1:12" s="158" customFormat="1" ht="30" customHeight="1" x14ac:dyDescent="0.15">
      <c r="A49" s="163"/>
      <c r="B49" s="110" t="s">
        <v>448</v>
      </c>
      <c r="C49" s="98">
        <v>0</v>
      </c>
      <c r="D49" s="98">
        <v>0</v>
      </c>
      <c r="E49" s="98">
        <f>C49-D49</f>
        <v>0</v>
      </c>
      <c r="F49" s="96"/>
      <c r="G49" s="160"/>
      <c r="H49" s="109"/>
      <c r="I49" s="161"/>
      <c r="J49" s="164" t="s">
        <v>38</v>
      </c>
      <c r="K49" s="156" t="s">
        <v>84</v>
      </c>
      <c r="L49" s="157" t="s">
        <v>85</v>
      </c>
    </row>
    <row r="50" spans="1:12" s="158" customFormat="1" ht="30" customHeight="1" x14ac:dyDescent="0.15">
      <c r="A50" s="154" t="s">
        <v>86</v>
      </c>
      <c r="B50" s="104" t="s">
        <v>87</v>
      </c>
      <c r="C50" s="96">
        <f>C52</f>
        <v>0</v>
      </c>
      <c r="D50" s="96">
        <f>D52</f>
        <v>0</v>
      </c>
      <c r="E50" s="96">
        <f>E51+E52</f>
        <v>0</v>
      </c>
      <c r="F50" s="96">
        <v>8</v>
      </c>
      <c r="G50" s="160">
        <v>40</v>
      </c>
      <c r="H50" s="109" t="s">
        <v>88</v>
      </c>
      <c r="I50" s="161">
        <v>17766428897</v>
      </c>
      <c r="J50" s="113" t="s">
        <v>33</v>
      </c>
      <c r="K50" s="156" t="s">
        <v>89</v>
      </c>
      <c r="L50" s="157" t="s">
        <v>90</v>
      </c>
    </row>
    <row r="51" spans="1:12" s="158" customFormat="1" ht="30" customHeight="1" x14ac:dyDescent="0.15">
      <c r="A51" s="154"/>
      <c r="B51" s="110" t="s">
        <v>347</v>
      </c>
      <c r="C51" s="97" t="s">
        <v>9</v>
      </c>
      <c r="D51" s="97" t="s">
        <v>9</v>
      </c>
      <c r="E51" s="98">
        <f>'冠名基金收支明细 (2023)'!E49</f>
        <v>0</v>
      </c>
      <c r="F51" s="96"/>
      <c r="G51" s="160"/>
      <c r="H51" s="109"/>
      <c r="I51" s="161"/>
      <c r="J51" s="164" t="s">
        <v>33</v>
      </c>
      <c r="K51" s="156" t="s">
        <v>89</v>
      </c>
      <c r="L51" s="157" t="s">
        <v>90</v>
      </c>
    </row>
    <row r="52" spans="1:12" s="158" customFormat="1" ht="30" customHeight="1" x14ac:dyDescent="0.15">
      <c r="A52" s="163"/>
      <c r="B52" s="110" t="s">
        <v>431</v>
      </c>
      <c r="C52" s="98">
        <v>0</v>
      </c>
      <c r="D52" s="98">
        <v>0</v>
      </c>
      <c r="E52" s="98">
        <f>C52-D52</f>
        <v>0</v>
      </c>
      <c r="F52" s="96"/>
      <c r="G52" s="160"/>
      <c r="H52" s="109"/>
      <c r="I52" s="161"/>
      <c r="J52" s="164" t="s">
        <v>33</v>
      </c>
      <c r="K52" s="156" t="s">
        <v>89</v>
      </c>
      <c r="L52" s="157" t="s">
        <v>90</v>
      </c>
    </row>
    <row r="53" spans="1:12" s="158" customFormat="1" ht="30" customHeight="1" x14ac:dyDescent="0.15">
      <c r="A53" s="154" t="s">
        <v>91</v>
      </c>
      <c r="B53" s="104" t="s">
        <v>92</v>
      </c>
      <c r="C53" s="113">
        <f>C55</f>
        <v>0</v>
      </c>
      <c r="D53" s="113">
        <f>D55</f>
        <v>0</v>
      </c>
      <c r="E53" s="96">
        <f>E54+E55</f>
        <v>100000</v>
      </c>
      <c r="F53" s="96"/>
      <c r="G53" s="160"/>
      <c r="H53" s="109"/>
      <c r="I53" s="161"/>
      <c r="J53" s="113" t="s">
        <v>93</v>
      </c>
      <c r="K53" s="156" t="s">
        <v>94</v>
      </c>
      <c r="L53" s="157" t="s">
        <v>95</v>
      </c>
    </row>
    <row r="54" spans="1:12" s="158" customFormat="1" ht="30" customHeight="1" x14ac:dyDescent="0.15">
      <c r="A54" s="154"/>
      <c r="B54" s="110" t="s">
        <v>45</v>
      </c>
      <c r="C54" s="97" t="s">
        <v>9</v>
      </c>
      <c r="D54" s="97" t="s">
        <v>9</v>
      </c>
      <c r="E54" s="98">
        <f>'冠名基金收支明细 (2023)'!E52</f>
        <v>100000</v>
      </c>
      <c r="F54" s="98"/>
      <c r="G54" s="98"/>
      <c r="H54" s="98"/>
      <c r="I54" s="98"/>
      <c r="J54" s="164" t="s">
        <v>93</v>
      </c>
      <c r="K54" s="156" t="s">
        <v>94</v>
      </c>
      <c r="L54" s="157" t="s">
        <v>95</v>
      </c>
    </row>
    <row r="55" spans="1:12" s="158" customFormat="1" ht="30" customHeight="1" x14ac:dyDescent="0.15">
      <c r="A55" s="154"/>
      <c r="B55" s="110" t="s">
        <v>431</v>
      </c>
      <c r="C55" s="98">
        <v>0</v>
      </c>
      <c r="D55" s="98">
        <v>0</v>
      </c>
      <c r="E55" s="98">
        <f>C55-D55</f>
        <v>0</v>
      </c>
      <c r="F55" s="98"/>
      <c r="G55" s="98"/>
      <c r="H55" s="98"/>
      <c r="I55" s="98"/>
      <c r="J55" s="164" t="s">
        <v>93</v>
      </c>
      <c r="K55" s="156" t="s">
        <v>94</v>
      </c>
      <c r="L55" s="157" t="s">
        <v>95</v>
      </c>
    </row>
    <row r="56" spans="1:12" s="158" customFormat="1" ht="30" customHeight="1" x14ac:dyDescent="0.15">
      <c r="A56" s="154" t="s">
        <v>96</v>
      </c>
      <c r="B56" s="104" t="s">
        <v>97</v>
      </c>
      <c r="C56" s="96">
        <f>C58</f>
        <v>150000</v>
      </c>
      <c r="D56" s="96">
        <f>D58</f>
        <v>150000</v>
      </c>
      <c r="E56" s="96">
        <f>E57+E58</f>
        <v>200000</v>
      </c>
      <c r="F56" s="96"/>
      <c r="G56" s="160"/>
      <c r="H56" s="109"/>
      <c r="I56" s="161"/>
      <c r="J56" s="113" t="s">
        <v>38</v>
      </c>
      <c r="K56" s="156" t="s">
        <v>98</v>
      </c>
      <c r="L56" s="157" t="s">
        <v>99</v>
      </c>
    </row>
    <row r="57" spans="1:12" s="158" customFormat="1" ht="30" customHeight="1" x14ac:dyDescent="0.15">
      <c r="A57" s="163"/>
      <c r="B57" s="110" t="s">
        <v>347</v>
      </c>
      <c r="C57" s="97" t="s">
        <v>9</v>
      </c>
      <c r="D57" s="97" t="s">
        <v>9</v>
      </c>
      <c r="E57" s="98">
        <f>'冠名基金收支明细 (2023)'!E55</f>
        <v>200000</v>
      </c>
      <c r="F57" s="96"/>
      <c r="G57" s="160"/>
      <c r="H57" s="109"/>
      <c r="I57" s="161"/>
      <c r="J57" s="164" t="s">
        <v>38</v>
      </c>
      <c r="K57" s="156" t="s">
        <v>98</v>
      </c>
      <c r="L57" s="157" t="s">
        <v>99</v>
      </c>
    </row>
    <row r="58" spans="1:12" s="158" customFormat="1" ht="30" customHeight="1" x14ac:dyDescent="0.15">
      <c r="A58" s="163"/>
      <c r="B58" s="110" t="s">
        <v>432</v>
      </c>
      <c r="C58" s="98">
        <v>150000</v>
      </c>
      <c r="D58" s="98">
        <v>150000</v>
      </c>
      <c r="E58" s="98">
        <f>C58-D58</f>
        <v>0</v>
      </c>
      <c r="F58" s="96"/>
      <c r="G58" s="160"/>
      <c r="H58" s="109"/>
      <c r="I58" s="161"/>
      <c r="J58" s="164" t="s">
        <v>38</v>
      </c>
      <c r="K58" s="156" t="s">
        <v>98</v>
      </c>
      <c r="L58" s="157" t="s">
        <v>99</v>
      </c>
    </row>
    <row r="59" spans="1:12" s="158" customFormat="1" ht="30" customHeight="1" x14ac:dyDescent="0.15">
      <c r="A59" s="154" t="s">
        <v>377</v>
      </c>
      <c r="B59" s="104" t="s">
        <v>374</v>
      </c>
      <c r="C59" s="96">
        <f>C61</f>
        <v>410</v>
      </c>
      <c r="D59" s="96">
        <f>D61</f>
        <v>126000</v>
      </c>
      <c r="E59" s="96">
        <f>E60+E61</f>
        <v>502143.9</v>
      </c>
      <c r="F59" s="96"/>
      <c r="G59" s="160"/>
      <c r="H59" s="109"/>
      <c r="I59" s="161"/>
      <c r="J59" s="113" t="s">
        <v>38</v>
      </c>
      <c r="K59" s="219" t="s">
        <v>429</v>
      </c>
      <c r="L59" s="157" t="s">
        <v>376</v>
      </c>
    </row>
    <row r="60" spans="1:12" s="158" customFormat="1" ht="30" customHeight="1" x14ac:dyDescent="0.15">
      <c r="A60" s="163"/>
      <c r="B60" s="110" t="s">
        <v>347</v>
      </c>
      <c r="C60" s="97" t="s">
        <v>9</v>
      </c>
      <c r="D60" s="97" t="s">
        <v>9</v>
      </c>
      <c r="E60" s="98">
        <f>'冠名基金收支明细 (2023)'!E58</f>
        <v>627733.9</v>
      </c>
      <c r="F60" s="96"/>
      <c r="G60" s="160"/>
      <c r="H60" s="109"/>
      <c r="I60" s="161"/>
      <c r="J60" s="164" t="s">
        <v>38</v>
      </c>
      <c r="K60" s="219" t="s">
        <v>429</v>
      </c>
      <c r="L60" s="157" t="s">
        <v>376</v>
      </c>
    </row>
    <row r="61" spans="1:12" s="158" customFormat="1" ht="30" customHeight="1" x14ac:dyDescent="0.15">
      <c r="A61" s="163"/>
      <c r="B61" s="110" t="s">
        <v>432</v>
      </c>
      <c r="C61" s="98">
        <v>410</v>
      </c>
      <c r="D61" s="98">
        <v>126000</v>
      </c>
      <c r="E61" s="98">
        <f>C61-D61</f>
        <v>-125590</v>
      </c>
      <c r="F61" s="96"/>
      <c r="G61" s="160"/>
      <c r="H61" s="109"/>
      <c r="I61" s="161"/>
      <c r="J61" s="164" t="s">
        <v>38</v>
      </c>
      <c r="K61" s="219" t="s">
        <v>429</v>
      </c>
      <c r="L61" s="157" t="s">
        <v>433</v>
      </c>
    </row>
    <row r="62" spans="1:12" ht="30" customHeight="1" x14ac:dyDescent="0.15">
      <c r="A62" s="154" t="s">
        <v>102</v>
      </c>
      <c r="B62" s="104" t="s">
        <v>103</v>
      </c>
      <c r="C62" s="96">
        <f>C64</f>
        <v>0</v>
      </c>
      <c r="D62" s="96">
        <f>D64</f>
        <v>30000</v>
      </c>
      <c r="E62" s="96">
        <f>E63+E64</f>
        <v>20000</v>
      </c>
      <c r="F62" s="98"/>
      <c r="G62" s="176"/>
      <c r="H62" s="109"/>
      <c r="I62" s="161"/>
      <c r="J62" s="113" t="s">
        <v>38</v>
      </c>
      <c r="K62" s="161" t="s">
        <v>104</v>
      </c>
      <c r="L62" s="157" t="s">
        <v>105</v>
      </c>
    </row>
    <row r="63" spans="1:12" ht="30" customHeight="1" x14ac:dyDescent="0.15">
      <c r="A63" s="154"/>
      <c r="B63" s="110" t="s">
        <v>347</v>
      </c>
      <c r="C63" s="97" t="s">
        <v>9</v>
      </c>
      <c r="D63" s="97" t="s">
        <v>9</v>
      </c>
      <c r="E63" s="98">
        <f>'冠名基金收支明细 (2023)'!E60</f>
        <v>50000</v>
      </c>
      <c r="F63" s="98"/>
      <c r="G63" s="176"/>
      <c r="H63" s="109"/>
      <c r="I63" s="161"/>
      <c r="J63" s="164" t="s">
        <v>38</v>
      </c>
      <c r="K63" s="161" t="s">
        <v>104</v>
      </c>
      <c r="L63" s="157" t="s">
        <v>105</v>
      </c>
    </row>
    <row r="64" spans="1:12" ht="30" customHeight="1" x14ac:dyDescent="0.15">
      <c r="A64" s="154"/>
      <c r="B64" s="110" t="s">
        <v>431</v>
      </c>
      <c r="C64" s="98">
        <v>0</v>
      </c>
      <c r="D64" s="98">
        <v>30000</v>
      </c>
      <c r="E64" s="98">
        <f>C64-D64</f>
        <v>-30000</v>
      </c>
      <c r="F64" s="98"/>
      <c r="G64" s="176"/>
      <c r="H64" s="109"/>
      <c r="I64" s="161"/>
      <c r="J64" s="164" t="s">
        <v>38</v>
      </c>
      <c r="K64" s="161" t="s">
        <v>104</v>
      </c>
      <c r="L64" s="157" t="s">
        <v>105</v>
      </c>
    </row>
    <row r="65" spans="1:14" ht="30" customHeight="1" x14ac:dyDescent="0.15">
      <c r="A65" s="154" t="s">
        <v>106</v>
      </c>
      <c r="B65" s="104" t="s">
        <v>107</v>
      </c>
      <c r="C65" s="96">
        <v>0</v>
      </c>
      <c r="D65" s="96">
        <v>0</v>
      </c>
      <c r="E65" s="96">
        <f>E66+E67</f>
        <v>4709.5999999999767</v>
      </c>
      <c r="F65" s="98"/>
      <c r="G65" s="176"/>
      <c r="H65" s="109"/>
      <c r="I65" s="161"/>
      <c r="J65" s="113" t="s">
        <v>33</v>
      </c>
      <c r="K65" s="161" t="s">
        <v>108</v>
      </c>
      <c r="L65" s="157" t="s">
        <v>109</v>
      </c>
    </row>
    <row r="66" spans="1:14" ht="30" customHeight="1" x14ac:dyDescent="0.15">
      <c r="A66" s="154"/>
      <c r="B66" s="110" t="s">
        <v>347</v>
      </c>
      <c r="C66" s="97" t="s">
        <v>9</v>
      </c>
      <c r="D66" s="97" t="s">
        <v>9</v>
      </c>
      <c r="E66" s="98">
        <f>'冠名基金收支明细 (2023)'!E63</f>
        <v>4709.5999999999767</v>
      </c>
      <c r="F66" s="98"/>
      <c r="G66" s="176"/>
      <c r="H66" s="109"/>
      <c r="I66" s="161"/>
      <c r="J66" s="164" t="s">
        <v>33</v>
      </c>
      <c r="K66" s="161" t="s">
        <v>108</v>
      </c>
      <c r="L66" s="157" t="s">
        <v>109</v>
      </c>
    </row>
    <row r="67" spans="1:14" s="158" customFormat="1" ht="30" customHeight="1" x14ac:dyDescent="0.15">
      <c r="A67" s="163"/>
      <c r="B67" s="110" t="s">
        <v>431</v>
      </c>
      <c r="C67" s="98">
        <v>0</v>
      </c>
      <c r="D67" s="98">
        <v>0</v>
      </c>
      <c r="E67" s="98">
        <v>0</v>
      </c>
      <c r="F67" s="96"/>
      <c r="G67" s="160"/>
      <c r="H67" s="109"/>
      <c r="I67" s="161"/>
      <c r="J67" s="164" t="s">
        <v>33</v>
      </c>
      <c r="K67" s="161" t="s">
        <v>108</v>
      </c>
      <c r="L67" s="157" t="s">
        <v>109</v>
      </c>
    </row>
    <row r="68" spans="1:14" s="158" customFormat="1" ht="30" customHeight="1" x14ac:dyDescent="0.15">
      <c r="A68" s="154" t="s">
        <v>110</v>
      </c>
      <c r="B68" s="104" t="s">
        <v>111</v>
      </c>
      <c r="C68" s="96">
        <v>0</v>
      </c>
      <c r="D68" s="96">
        <f>D70</f>
        <v>0</v>
      </c>
      <c r="E68" s="96">
        <f>E69+E70</f>
        <v>0</v>
      </c>
      <c r="F68" s="96">
        <v>20</v>
      </c>
      <c r="G68" s="160">
        <v>50</v>
      </c>
      <c r="H68" s="109" t="s">
        <v>112</v>
      </c>
      <c r="I68" s="161">
        <v>18851689529</v>
      </c>
      <c r="J68" s="113" t="s">
        <v>38</v>
      </c>
      <c r="K68" s="161" t="s">
        <v>113</v>
      </c>
      <c r="L68" s="157" t="s">
        <v>114</v>
      </c>
    </row>
    <row r="69" spans="1:14" s="158" customFormat="1" ht="30" customHeight="1" x14ac:dyDescent="0.15">
      <c r="A69" s="163"/>
      <c r="B69" s="109" t="s">
        <v>347</v>
      </c>
      <c r="C69" s="97" t="s">
        <v>9</v>
      </c>
      <c r="D69" s="97" t="s">
        <v>9</v>
      </c>
      <c r="E69" s="98">
        <f>'冠名基金收支明细 (2023)'!E66</f>
        <v>0</v>
      </c>
      <c r="F69" s="96"/>
      <c r="G69" s="160"/>
      <c r="H69" s="109"/>
      <c r="I69" s="161"/>
      <c r="J69" s="164" t="s">
        <v>38</v>
      </c>
      <c r="K69" s="156" t="s">
        <v>113</v>
      </c>
      <c r="L69" s="157" t="s">
        <v>114</v>
      </c>
    </row>
    <row r="70" spans="1:14" s="158" customFormat="1" ht="30" customHeight="1" x14ac:dyDescent="0.15">
      <c r="A70" s="163"/>
      <c r="B70" s="110" t="s">
        <v>431</v>
      </c>
      <c r="C70" s="98">
        <v>0</v>
      </c>
      <c r="D70" s="98">
        <v>0</v>
      </c>
      <c r="E70" s="98">
        <f>C70-D70</f>
        <v>0</v>
      </c>
      <c r="F70" s="96"/>
      <c r="G70" s="160"/>
      <c r="H70" s="109"/>
      <c r="I70" s="161"/>
      <c r="J70" s="164" t="s">
        <v>38</v>
      </c>
      <c r="K70" s="156" t="s">
        <v>113</v>
      </c>
      <c r="L70" s="157" t="s">
        <v>114</v>
      </c>
    </row>
    <row r="71" spans="1:14" s="158" customFormat="1" ht="30" customHeight="1" x14ac:dyDescent="0.15">
      <c r="A71" s="163"/>
      <c r="B71" s="110" t="s">
        <v>431</v>
      </c>
      <c r="C71" s="98">
        <v>0</v>
      </c>
      <c r="D71" s="98">
        <v>0</v>
      </c>
      <c r="E71" s="98">
        <f>C71-D71</f>
        <v>0</v>
      </c>
      <c r="F71" s="96"/>
      <c r="G71" s="160"/>
      <c r="H71" s="109"/>
      <c r="I71" s="161"/>
      <c r="J71" s="164"/>
      <c r="K71" s="156"/>
      <c r="L71" s="157"/>
    </row>
    <row r="72" spans="1:14" s="158" customFormat="1" ht="30" customHeight="1" x14ac:dyDescent="0.15">
      <c r="A72" s="154" t="s">
        <v>115</v>
      </c>
      <c r="B72" s="104" t="s">
        <v>116</v>
      </c>
      <c r="C72" s="96">
        <f>C74</f>
        <v>0</v>
      </c>
      <c r="D72" s="96">
        <f>D74</f>
        <v>0</v>
      </c>
      <c r="E72" s="96">
        <f>E73+E74</f>
        <v>0</v>
      </c>
      <c r="F72" s="96"/>
      <c r="G72" s="160"/>
      <c r="H72" s="109"/>
      <c r="I72" s="161"/>
      <c r="J72" s="113" t="s">
        <v>38</v>
      </c>
      <c r="K72" s="161" t="s">
        <v>117</v>
      </c>
      <c r="L72" s="157" t="s">
        <v>118</v>
      </c>
    </row>
    <row r="73" spans="1:14" s="158" customFormat="1" ht="30" customHeight="1" x14ac:dyDescent="0.15">
      <c r="A73" s="163"/>
      <c r="B73" s="110" t="s">
        <v>347</v>
      </c>
      <c r="C73" s="97" t="s">
        <v>9</v>
      </c>
      <c r="D73" s="97" t="s">
        <v>9</v>
      </c>
      <c r="E73" s="98">
        <f>'冠名基金收支明细 (2023)'!E69</f>
        <v>0</v>
      </c>
      <c r="F73" s="96"/>
      <c r="G73" s="160"/>
      <c r="H73" s="109"/>
      <c r="I73" s="161"/>
      <c r="J73" s="164" t="s">
        <v>38</v>
      </c>
      <c r="K73" s="161" t="s">
        <v>117</v>
      </c>
      <c r="L73" s="157" t="s">
        <v>118</v>
      </c>
    </row>
    <row r="74" spans="1:14" s="158" customFormat="1" ht="30" customHeight="1" x14ac:dyDescent="0.15">
      <c r="A74" s="163"/>
      <c r="B74" s="110" t="s">
        <v>431</v>
      </c>
      <c r="C74" s="98">
        <v>0</v>
      </c>
      <c r="D74" s="98">
        <v>0</v>
      </c>
      <c r="E74" s="98">
        <f>C74-D74</f>
        <v>0</v>
      </c>
      <c r="F74" s="96"/>
      <c r="G74" s="160"/>
      <c r="H74" s="109"/>
      <c r="I74" s="161"/>
      <c r="J74" s="164" t="s">
        <v>38</v>
      </c>
      <c r="K74" s="161" t="s">
        <v>117</v>
      </c>
      <c r="L74" s="157" t="s">
        <v>118</v>
      </c>
    </row>
    <row r="75" spans="1:14" s="158" customFormat="1" ht="30" customHeight="1" x14ac:dyDescent="0.15">
      <c r="A75" s="154" t="s">
        <v>119</v>
      </c>
      <c r="B75" s="104" t="s">
        <v>120</v>
      </c>
      <c r="C75" s="96">
        <f>C77</f>
        <v>100000</v>
      </c>
      <c r="D75" s="96">
        <f>D77</f>
        <v>100000</v>
      </c>
      <c r="E75" s="96">
        <f>E76+E77</f>
        <v>26060.830000000016</v>
      </c>
      <c r="F75" s="96"/>
      <c r="G75" s="160"/>
      <c r="H75" s="109"/>
      <c r="I75" s="161"/>
      <c r="J75" s="113" t="s">
        <v>121</v>
      </c>
      <c r="K75" s="161" t="s">
        <v>122</v>
      </c>
      <c r="L75" s="157" t="s">
        <v>123</v>
      </c>
    </row>
    <row r="76" spans="1:14" s="158" customFormat="1" ht="30" customHeight="1" x14ac:dyDescent="0.15">
      <c r="A76" s="163"/>
      <c r="B76" s="110" t="s">
        <v>347</v>
      </c>
      <c r="C76" s="97" t="s">
        <v>9</v>
      </c>
      <c r="D76" s="97" t="s">
        <v>9</v>
      </c>
      <c r="E76" s="98">
        <f>'冠名基金收支明细 (2023)'!E72</f>
        <v>26060.830000000016</v>
      </c>
      <c r="F76" s="96"/>
      <c r="G76" s="160"/>
      <c r="H76" s="109"/>
      <c r="I76" s="161"/>
      <c r="J76" s="164" t="s">
        <v>121</v>
      </c>
      <c r="K76" s="199" t="s">
        <v>122</v>
      </c>
      <c r="L76" s="157" t="s">
        <v>123</v>
      </c>
    </row>
    <row r="77" spans="1:14" s="158" customFormat="1" ht="30" customHeight="1" x14ac:dyDescent="0.15">
      <c r="A77" s="163"/>
      <c r="B77" s="110" t="s">
        <v>431</v>
      </c>
      <c r="C77" s="98">
        <v>100000</v>
      </c>
      <c r="D77" s="98">
        <v>100000</v>
      </c>
      <c r="E77" s="98">
        <f>C77-D77</f>
        <v>0</v>
      </c>
      <c r="F77" s="96"/>
      <c r="G77" s="160"/>
      <c r="H77" s="109"/>
      <c r="I77" s="161"/>
      <c r="J77" s="164" t="s">
        <v>121</v>
      </c>
      <c r="K77" s="199" t="s">
        <v>122</v>
      </c>
      <c r="L77" s="157" t="s">
        <v>123</v>
      </c>
    </row>
    <row r="78" spans="1:14" s="158" customFormat="1" ht="30" customHeight="1" x14ac:dyDescent="0.15">
      <c r="A78" s="154" t="s">
        <v>124</v>
      </c>
      <c r="B78" s="104" t="s">
        <v>125</v>
      </c>
      <c r="C78" s="96">
        <f>C80</f>
        <v>0</v>
      </c>
      <c r="D78" s="96">
        <f>D80</f>
        <v>0</v>
      </c>
      <c r="E78" s="96">
        <f>E79+E80</f>
        <v>0</v>
      </c>
      <c r="F78" s="96"/>
      <c r="G78" s="160"/>
      <c r="H78" s="109"/>
      <c r="I78" s="161"/>
      <c r="J78" s="113" t="s">
        <v>121</v>
      </c>
      <c r="K78" s="161" t="s">
        <v>126</v>
      </c>
      <c r="L78" s="157" t="s">
        <v>127</v>
      </c>
    </row>
    <row r="79" spans="1:14" s="158" customFormat="1" ht="30" customHeight="1" x14ac:dyDescent="0.15">
      <c r="A79" s="163"/>
      <c r="B79" s="110" t="s">
        <v>347</v>
      </c>
      <c r="C79" s="97" t="s">
        <v>9</v>
      </c>
      <c r="D79" s="97" t="s">
        <v>9</v>
      </c>
      <c r="E79" s="98">
        <f>'冠名基金收支明细 (2023)'!E75</f>
        <v>0</v>
      </c>
      <c r="F79" s="96"/>
      <c r="G79" s="160"/>
      <c r="H79" s="109"/>
      <c r="I79" s="161"/>
      <c r="J79" s="164" t="s">
        <v>121</v>
      </c>
      <c r="K79" s="199" t="s">
        <v>126</v>
      </c>
      <c r="L79" s="157" t="s">
        <v>127</v>
      </c>
      <c r="N79" s="159"/>
    </row>
    <row r="80" spans="1:14" s="158" customFormat="1" ht="30" customHeight="1" x14ac:dyDescent="0.15">
      <c r="A80" s="163"/>
      <c r="B80" s="110" t="s">
        <v>431</v>
      </c>
      <c r="C80" s="98">
        <v>0</v>
      </c>
      <c r="D80" s="98">
        <v>0</v>
      </c>
      <c r="E80" s="98">
        <f>C80-D80</f>
        <v>0</v>
      </c>
      <c r="F80" s="96"/>
      <c r="G80" s="160"/>
      <c r="H80" s="109"/>
      <c r="I80" s="161"/>
      <c r="J80" s="164" t="s">
        <v>121</v>
      </c>
      <c r="K80" s="199" t="s">
        <v>126</v>
      </c>
      <c r="L80" s="157" t="s">
        <v>127</v>
      </c>
    </row>
    <row r="81" spans="1:14" s="158" customFormat="1" ht="30" customHeight="1" x14ac:dyDescent="0.15">
      <c r="A81" s="154" t="s">
        <v>128</v>
      </c>
      <c r="B81" s="104" t="s">
        <v>129</v>
      </c>
      <c r="C81" s="96">
        <f>C83</f>
        <v>0</v>
      </c>
      <c r="D81" s="96">
        <f>D83</f>
        <v>0</v>
      </c>
      <c r="E81" s="96">
        <f>E82+E83</f>
        <v>115000</v>
      </c>
      <c r="F81" s="96"/>
      <c r="G81" s="160"/>
      <c r="H81" s="109"/>
      <c r="I81" s="161"/>
      <c r="J81" s="113" t="s">
        <v>38</v>
      </c>
      <c r="K81" s="161" t="s">
        <v>130</v>
      </c>
      <c r="L81" s="157" t="s">
        <v>131</v>
      </c>
      <c r="N81" s="180"/>
    </row>
    <row r="82" spans="1:14" s="158" customFormat="1" ht="30" customHeight="1" x14ac:dyDescent="0.15">
      <c r="A82" s="163"/>
      <c r="B82" s="110" t="s">
        <v>347</v>
      </c>
      <c r="C82" s="97" t="s">
        <v>9</v>
      </c>
      <c r="D82" s="97" t="s">
        <v>9</v>
      </c>
      <c r="E82" s="98">
        <f>'冠名基金收支明细 (2023)'!E78</f>
        <v>115000</v>
      </c>
      <c r="F82" s="96"/>
      <c r="G82" s="160"/>
      <c r="H82" s="109"/>
      <c r="I82" s="161"/>
      <c r="J82" s="164" t="s">
        <v>38</v>
      </c>
      <c r="K82" s="199" t="s">
        <v>130</v>
      </c>
      <c r="L82" s="157" t="s">
        <v>131</v>
      </c>
    </row>
    <row r="83" spans="1:14" s="158" customFormat="1" ht="30" customHeight="1" x14ac:dyDescent="0.15">
      <c r="A83" s="163"/>
      <c r="B83" s="110" t="s">
        <v>431</v>
      </c>
      <c r="C83" s="98">
        <v>0</v>
      </c>
      <c r="D83" s="98">
        <v>0</v>
      </c>
      <c r="E83" s="98">
        <f>C83-D83</f>
        <v>0</v>
      </c>
      <c r="F83" s="96"/>
      <c r="G83" s="160"/>
      <c r="H83" s="109"/>
      <c r="I83" s="161"/>
      <c r="J83" s="164" t="s">
        <v>38</v>
      </c>
      <c r="K83" s="199" t="s">
        <v>130</v>
      </c>
      <c r="L83" s="157" t="s">
        <v>131</v>
      </c>
    </row>
    <row r="84" spans="1:14" s="158" customFormat="1" ht="30" customHeight="1" x14ac:dyDescent="0.15">
      <c r="A84" s="154" t="s">
        <v>132</v>
      </c>
      <c r="B84" s="104" t="s">
        <v>133</v>
      </c>
      <c r="C84" s="96">
        <f>C86</f>
        <v>0</v>
      </c>
      <c r="D84" s="96">
        <f>D86</f>
        <v>50000</v>
      </c>
      <c r="E84" s="96">
        <f>E85+E86</f>
        <v>0</v>
      </c>
      <c r="F84" s="96"/>
      <c r="G84" s="160"/>
      <c r="H84" s="109"/>
      <c r="I84" s="161"/>
      <c r="J84" s="113" t="s">
        <v>38</v>
      </c>
      <c r="K84" s="161" t="s">
        <v>134</v>
      </c>
      <c r="L84" s="157" t="s">
        <v>135</v>
      </c>
    </row>
    <row r="85" spans="1:14" s="158" customFormat="1" ht="30" customHeight="1" x14ac:dyDescent="0.15">
      <c r="A85" s="163"/>
      <c r="B85" s="109" t="s">
        <v>347</v>
      </c>
      <c r="C85" s="97" t="s">
        <v>9</v>
      </c>
      <c r="D85" s="97" t="s">
        <v>9</v>
      </c>
      <c r="E85" s="98">
        <f>'冠名基金收支明细 (2023)'!E81</f>
        <v>50000</v>
      </c>
      <c r="F85" s="96"/>
      <c r="G85" s="160"/>
      <c r="H85" s="109"/>
      <c r="I85" s="161"/>
      <c r="J85" s="164" t="s">
        <v>38</v>
      </c>
      <c r="K85" s="199" t="s">
        <v>134</v>
      </c>
      <c r="L85" s="157" t="s">
        <v>135</v>
      </c>
      <c r="N85" s="159"/>
    </row>
    <row r="86" spans="1:14" s="158" customFormat="1" ht="30" customHeight="1" x14ac:dyDescent="0.15">
      <c r="A86" s="163"/>
      <c r="B86" s="110" t="s">
        <v>431</v>
      </c>
      <c r="C86" s="98">
        <v>0</v>
      </c>
      <c r="D86" s="98">
        <v>50000</v>
      </c>
      <c r="E86" s="98">
        <f>C86-D86</f>
        <v>-50000</v>
      </c>
      <c r="F86" s="96"/>
      <c r="G86" s="160"/>
      <c r="H86" s="109"/>
      <c r="I86" s="161"/>
      <c r="J86" s="164" t="s">
        <v>38</v>
      </c>
      <c r="K86" s="199" t="s">
        <v>134</v>
      </c>
      <c r="L86" s="157" t="s">
        <v>135</v>
      </c>
      <c r="N86" s="159"/>
    </row>
    <row r="87" spans="1:14" s="158" customFormat="1" ht="30" customHeight="1" x14ac:dyDescent="0.15">
      <c r="A87" s="154" t="s">
        <v>136</v>
      </c>
      <c r="B87" s="104" t="s">
        <v>137</v>
      </c>
      <c r="C87" s="96">
        <f>C89</f>
        <v>100000</v>
      </c>
      <c r="D87" s="96">
        <f>D89</f>
        <v>102032</v>
      </c>
      <c r="E87" s="96">
        <f>E88+E89</f>
        <v>1636</v>
      </c>
      <c r="F87" s="96"/>
      <c r="G87" s="160"/>
      <c r="H87" s="109"/>
      <c r="I87" s="161"/>
      <c r="J87" s="113" t="s">
        <v>38</v>
      </c>
      <c r="K87" s="161" t="s">
        <v>138</v>
      </c>
      <c r="L87" s="157" t="s">
        <v>139</v>
      </c>
    </row>
    <row r="88" spans="1:14" s="158" customFormat="1" ht="30" customHeight="1" x14ac:dyDescent="0.15">
      <c r="A88" s="163"/>
      <c r="B88" s="110" t="s">
        <v>347</v>
      </c>
      <c r="C88" s="97" t="s">
        <v>9</v>
      </c>
      <c r="D88" s="97" t="s">
        <v>9</v>
      </c>
      <c r="E88" s="98">
        <f>'冠名基金收支明细 (2023)'!E84</f>
        <v>3668</v>
      </c>
      <c r="F88" s="96"/>
      <c r="G88" s="160"/>
      <c r="H88" s="109"/>
      <c r="I88" s="161"/>
      <c r="J88" s="164" t="s">
        <v>38</v>
      </c>
      <c r="K88" s="161" t="s">
        <v>138</v>
      </c>
      <c r="L88" s="157" t="s">
        <v>139</v>
      </c>
    </row>
    <row r="89" spans="1:14" s="158" customFormat="1" ht="30" customHeight="1" x14ac:dyDescent="0.15">
      <c r="A89" s="163"/>
      <c r="B89" s="110" t="s">
        <v>431</v>
      </c>
      <c r="C89" s="98">
        <v>100000</v>
      </c>
      <c r="D89" s="98">
        <v>102032</v>
      </c>
      <c r="E89" s="98">
        <f>C89-D89</f>
        <v>-2032</v>
      </c>
      <c r="F89" s="96"/>
      <c r="G89" s="160"/>
      <c r="H89" s="109"/>
      <c r="I89" s="161"/>
      <c r="J89" s="164" t="s">
        <v>38</v>
      </c>
      <c r="K89" s="161" t="s">
        <v>138</v>
      </c>
      <c r="L89" s="157" t="s">
        <v>143</v>
      </c>
    </row>
    <row r="90" spans="1:14" s="158" customFormat="1" ht="30" customHeight="1" x14ac:dyDescent="0.15">
      <c r="A90" s="154" t="s">
        <v>140</v>
      </c>
      <c r="B90" s="104" t="s">
        <v>141</v>
      </c>
      <c r="C90" s="96">
        <f>C92</f>
        <v>0</v>
      </c>
      <c r="D90" s="96">
        <f>D92</f>
        <v>20000</v>
      </c>
      <c r="E90" s="96">
        <f>E91+E92</f>
        <v>0</v>
      </c>
      <c r="F90" s="96"/>
      <c r="G90" s="160"/>
      <c r="H90" s="109"/>
      <c r="I90" s="161"/>
      <c r="J90" s="113" t="s">
        <v>38</v>
      </c>
      <c r="K90" s="199" t="s">
        <v>142</v>
      </c>
      <c r="L90" s="157" t="s">
        <v>143</v>
      </c>
    </row>
    <row r="91" spans="1:14" s="158" customFormat="1" ht="30" customHeight="1" x14ac:dyDescent="0.15">
      <c r="A91" s="163"/>
      <c r="B91" s="110" t="s">
        <v>347</v>
      </c>
      <c r="C91" s="97" t="s">
        <v>9</v>
      </c>
      <c r="D91" s="97" t="s">
        <v>9</v>
      </c>
      <c r="E91" s="98">
        <f>'冠名基金收支明细 (2023)'!E87</f>
        <v>20000</v>
      </c>
      <c r="F91" s="96"/>
      <c r="G91" s="160"/>
      <c r="H91" s="109"/>
      <c r="I91" s="161"/>
      <c r="J91" s="164" t="s">
        <v>38</v>
      </c>
      <c r="K91" s="199" t="s">
        <v>142</v>
      </c>
      <c r="L91" s="157" t="s">
        <v>143</v>
      </c>
    </row>
    <row r="92" spans="1:14" s="158" customFormat="1" ht="30" customHeight="1" x14ac:dyDescent="0.15">
      <c r="A92" s="163"/>
      <c r="B92" s="110" t="s">
        <v>431</v>
      </c>
      <c r="C92" s="98">
        <v>0</v>
      </c>
      <c r="D92" s="98">
        <v>20000</v>
      </c>
      <c r="E92" s="98">
        <f>C92-D92</f>
        <v>-20000</v>
      </c>
      <c r="F92" s="96"/>
      <c r="G92" s="160"/>
      <c r="H92" s="109"/>
      <c r="I92" s="161"/>
      <c r="J92" s="164" t="s">
        <v>38</v>
      </c>
      <c r="K92" s="199" t="s">
        <v>142</v>
      </c>
      <c r="L92" s="157" t="s">
        <v>143</v>
      </c>
    </row>
    <row r="93" spans="1:14" ht="30" customHeight="1" x14ac:dyDescent="0.15">
      <c r="A93" s="154" t="s">
        <v>342</v>
      </c>
      <c r="B93" s="104" t="s">
        <v>409</v>
      </c>
      <c r="C93" s="96">
        <f>C95</f>
        <v>30000</v>
      </c>
      <c r="D93" s="96">
        <f>D95</f>
        <v>50000</v>
      </c>
      <c r="E93" s="96">
        <f>E94+E95</f>
        <v>0</v>
      </c>
      <c r="F93" s="98"/>
      <c r="G93" s="176"/>
      <c r="H93" s="109"/>
      <c r="I93" s="161"/>
      <c r="J93" s="113" t="s">
        <v>187</v>
      </c>
      <c r="K93" s="161" t="s">
        <v>313</v>
      </c>
      <c r="L93" s="157" t="s">
        <v>314</v>
      </c>
    </row>
    <row r="94" spans="1:14" ht="30" customHeight="1" x14ac:dyDescent="0.15">
      <c r="A94" s="163"/>
      <c r="B94" s="110" t="s">
        <v>347</v>
      </c>
      <c r="C94" s="97" t="s">
        <v>9</v>
      </c>
      <c r="D94" s="97" t="s">
        <v>9</v>
      </c>
      <c r="E94" s="98">
        <f>'冠名基金收支明细 (2023)'!E90</f>
        <v>20000</v>
      </c>
      <c r="F94" s="98"/>
      <c r="G94" s="176"/>
      <c r="H94" s="109"/>
      <c r="I94" s="161"/>
      <c r="J94" s="164" t="s">
        <v>187</v>
      </c>
      <c r="K94" s="161" t="s">
        <v>313</v>
      </c>
      <c r="L94" s="157" t="s">
        <v>314</v>
      </c>
    </row>
    <row r="95" spans="1:14" ht="30" customHeight="1" x14ac:dyDescent="0.15">
      <c r="A95" s="163"/>
      <c r="B95" s="110" t="s">
        <v>431</v>
      </c>
      <c r="C95" s="98">
        <v>30000</v>
      </c>
      <c r="D95" s="98">
        <v>50000</v>
      </c>
      <c r="E95" s="98">
        <f>C95-D95</f>
        <v>-20000</v>
      </c>
      <c r="F95" s="98"/>
      <c r="G95" s="176"/>
      <c r="H95" s="109"/>
      <c r="I95" s="161"/>
      <c r="J95" s="164" t="s">
        <v>187</v>
      </c>
      <c r="K95" s="161" t="s">
        <v>313</v>
      </c>
      <c r="L95" s="157" t="s">
        <v>314</v>
      </c>
    </row>
    <row r="96" spans="1:14" ht="30" customHeight="1" x14ac:dyDescent="0.15">
      <c r="A96" s="154" t="s">
        <v>343</v>
      </c>
      <c r="B96" s="104" t="s">
        <v>356</v>
      </c>
      <c r="C96" s="96">
        <f>C98</f>
        <v>0</v>
      </c>
      <c r="D96" s="96">
        <f>D98</f>
        <v>0</v>
      </c>
      <c r="E96" s="96">
        <f>E97+E98</f>
        <v>0</v>
      </c>
      <c r="F96" s="98"/>
      <c r="G96" s="176"/>
      <c r="H96" s="109"/>
      <c r="I96" s="161"/>
      <c r="J96" s="113" t="s">
        <v>187</v>
      </c>
      <c r="K96" s="161" t="s">
        <v>316</v>
      </c>
      <c r="L96" s="157" t="s">
        <v>317</v>
      </c>
    </row>
    <row r="97" spans="1:16" ht="30" customHeight="1" x14ac:dyDescent="0.15">
      <c r="A97" s="163"/>
      <c r="B97" s="110" t="s">
        <v>347</v>
      </c>
      <c r="C97" s="97" t="s">
        <v>9</v>
      </c>
      <c r="D97" s="97" t="s">
        <v>9</v>
      </c>
      <c r="E97" s="98">
        <f>'冠名基金收支明细 (2023)'!E93</f>
        <v>0</v>
      </c>
      <c r="F97" s="98"/>
      <c r="G97" s="176"/>
      <c r="H97" s="109"/>
      <c r="I97" s="161"/>
      <c r="J97" s="164" t="s">
        <v>187</v>
      </c>
      <c r="K97" s="164" t="s">
        <v>316</v>
      </c>
      <c r="L97" s="157" t="s">
        <v>317</v>
      </c>
    </row>
    <row r="98" spans="1:16" ht="30" customHeight="1" x14ac:dyDescent="0.15">
      <c r="A98" s="163"/>
      <c r="B98" s="110" t="s">
        <v>431</v>
      </c>
      <c r="C98" s="98">
        <v>0</v>
      </c>
      <c r="D98" s="98">
        <v>0</v>
      </c>
      <c r="E98" s="98">
        <f>C98-D98</f>
        <v>0</v>
      </c>
      <c r="F98" s="98"/>
      <c r="G98" s="176"/>
      <c r="H98" s="109"/>
      <c r="I98" s="161"/>
      <c r="J98" s="164" t="s">
        <v>187</v>
      </c>
      <c r="K98" s="164" t="s">
        <v>316</v>
      </c>
      <c r="L98" s="157" t="s">
        <v>317</v>
      </c>
    </row>
    <row r="99" spans="1:16" ht="30" customHeight="1" x14ac:dyDescent="0.15">
      <c r="A99" s="154" t="s">
        <v>344</v>
      </c>
      <c r="B99" s="104" t="s">
        <v>352</v>
      </c>
      <c r="C99" s="96">
        <f>C101</f>
        <v>0</v>
      </c>
      <c r="D99" s="96">
        <f>D101</f>
        <v>100000</v>
      </c>
      <c r="E99" s="96">
        <f>E100+E101</f>
        <v>0</v>
      </c>
      <c r="F99" s="104"/>
      <c r="G99" s="104"/>
      <c r="H99" s="104"/>
      <c r="I99" s="104"/>
      <c r="J99" s="113" t="s">
        <v>187</v>
      </c>
      <c r="K99" s="161" t="s">
        <v>318</v>
      </c>
      <c r="L99" s="157" t="s">
        <v>319</v>
      </c>
    </row>
    <row r="100" spans="1:16" ht="30" customHeight="1" x14ac:dyDescent="0.15">
      <c r="A100" s="163"/>
      <c r="B100" s="110" t="s">
        <v>347</v>
      </c>
      <c r="C100" s="97" t="s">
        <v>9</v>
      </c>
      <c r="D100" s="97" t="s">
        <v>9</v>
      </c>
      <c r="E100" s="98">
        <f>'冠名基金收支明细 (2023)'!E96</f>
        <v>100000</v>
      </c>
      <c r="F100" s="98"/>
      <c r="G100" s="176"/>
      <c r="H100" s="109"/>
      <c r="I100" s="161"/>
      <c r="J100" s="164" t="s">
        <v>187</v>
      </c>
      <c r="K100" s="161" t="s">
        <v>318</v>
      </c>
      <c r="L100" s="157" t="s">
        <v>319</v>
      </c>
    </row>
    <row r="101" spans="1:16" ht="30" customHeight="1" x14ac:dyDescent="0.15">
      <c r="A101" s="163"/>
      <c r="B101" s="110" t="s">
        <v>431</v>
      </c>
      <c r="C101" s="98">
        <v>0</v>
      </c>
      <c r="D101" s="98">
        <v>100000</v>
      </c>
      <c r="E101" s="98">
        <f>C101-D101</f>
        <v>-100000</v>
      </c>
      <c r="F101" s="98"/>
      <c r="G101" s="176"/>
      <c r="H101" s="109"/>
      <c r="I101" s="161"/>
      <c r="J101" s="164" t="s">
        <v>187</v>
      </c>
      <c r="K101" s="161" t="s">
        <v>318</v>
      </c>
      <c r="L101" s="157" t="s">
        <v>319</v>
      </c>
    </row>
    <row r="102" spans="1:16" ht="30" customHeight="1" x14ac:dyDescent="0.15">
      <c r="A102" s="154" t="s">
        <v>345</v>
      </c>
      <c r="B102" s="104" t="s">
        <v>410</v>
      </c>
      <c r="C102" s="96">
        <f>C104</f>
        <v>0</v>
      </c>
      <c r="D102" s="96">
        <f>D104</f>
        <v>30000</v>
      </c>
      <c r="E102" s="96">
        <f>E103+E104</f>
        <v>20000</v>
      </c>
      <c r="F102" s="98"/>
      <c r="G102" s="176"/>
      <c r="H102" s="109"/>
      <c r="I102" s="161"/>
      <c r="J102" s="113" t="s">
        <v>187</v>
      </c>
      <c r="K102" s="161" t="s">
        <v>321</v>
      </c>
      <c r="L102" s="157" t="s">
        <v>328</v>
      </c>
    </row>
    <row r="103" spans="1:16" ht="30" customHeight="1" x14ac:dyDescent="0.15">
      <c r="A103" s="163"/>
      <c r="B103" s="110" t="s">
        <v>347</v>
      </c>
      <c r="C103" s="97" t="s">
        <v>9</v>
      </c>
      <c r="D103" s="97" t="s">
        <v>9</v>
      </c>
      <c r="E103" s="98">
        <f>'冠名基金收支明细 (2023)'!E99</f>
        <v>50000</v>
      </c>
      <c r="F103" s="110"/>
      <c r="G103" s="110"/>
      <c r="H103" s="110"/>
      <c r="I103" s="110"/>
      <c r="J103" s="164" t="s">
        <v>187</v>
      </c>
      <c r="K103" s="161" t="s">
        <v>321</v>
      </c>
      <c r="L103" s="157" t="s">
        <v>328</v>
      </c>
    </row>
    <row r="104" spans="1:16" ht="30" customHeight="1" x14ac:dyDescent="0.15">
      <c r="A104" s="163"/>
      <c r="B104" s="110" t="s">
        <v>431</v>
      </c>
      <c r="C104" s="98">
        <v>0</v>
      </c>
      <c r="D104" s="98">
        <v>30000</v>
      </c>
      <c r="E104" s="98">
        <f>C104-D104</f>
        <v>-30000</v>
      </c>
      <c r="F104" s="110"/>
      <c r="G104" s="110"/>
      <c r="H104" s="110"/>
      <c r="I104" s="110"/>
      <c r="J104" s="164" t="s">
        <v>187</v>
      </c>
      <c r="K104" s="161" t="s">
        <v>321</v>
      </c>
      <c r="L104" s="157" t="s">
        <v>328</v>
      </c>
    </row>
    <row r="105" spans="1:16" ht="30" customHeight="1" x14ac:dyDescent="0.15">
      <c r="A105" s="154" t="s">
        <v>346</v>
      </c>
      <c r="B105" s="104" t="s">
        <v>411</v>
      </c>
      <c r="C105" s="96">
        <f>C107</f>
        <v>0</v>
      </c>
      <c r="D105" s="96">
        <f>D107</f>
        <v>30000</v>
      </c>
      <c r="E105" s="96">
        <f>E106+E107</f>
        <v>20000</v>
      </c>
      <c r="F105" s="110"/>
      <c r="G105" s="110"/>
      <c r="H105" s="110"/>
      <c r="I105" s="110"/>
      <c r="J105" s="113" t="s">
        <v>187</v>
      </c>
      <c r="K105" s="161" t="s">
        <v>323</v>
      </c>
      <c r="L105" s="157" t="s">
        <v>329</v>
      </c>
    </row>
    <row r="106" spans="1:16" ht="30" customHeight="1" x14ac:dyDescent="0.15">
      <c r="A106" s="163"/>
      <c r="B106" s="110" t="s">
        <v>347</v>
      </c>
      <c r="C106" s="97" t="s">
        <v>9</v>
      </c>
      <c r="D106" s="97" t="s">
        <v>9</v>
      </c>
      <c r="E106" s="98">
        <f>'冠名基金收支明细 (2023)'!E102</f>
        <v>50000</v>
      </c>
      <c r="F106" s="110"/>
      <c r="G106" s="110"/>
      <c r="H106" s="110"/>
      <c r="I106" s="110"/>
      <c r="J106" s="164" t="s">
        <v>187</v>
      </c>
      <c r="K106" s="161" t="s">
        <v>323</v>
      </c>
      <c r="L106" s="157" t="s">
        <v>329</v>
      </c>
    </row>
    <row r="107" spans="1:16" ht="30" customHeight="1" x14ac:dyDescent="0.15">
      <c r="A107" s="163"/>
      <c r="B107" s="110" t="s">
        <v>431</v>
      </c>
      <c r="C107" s="98">
        <v>0</v>
      </c>
      <c r="D107" s="98">
        <v>30000</v>
      </c>
      <c r="E107" s="98">
        <f>C107-D107</f>
        <v>-30000</v>
      </c>
      <c r="F107" s="110"/>
      <c r="G107" s="110"/>
      <c r="H107" s="110"/>
      <c r="I107" s="110"/>
      <c r="J107" s="164" t="s">
        <v>187</v>
      </c>
      <c r="K107" s="161" t="s">
        <v>323</v>
      </c>
      <c r="L107" s="157" t="s">
        <v>329</v>
      </c>
    </row>
    <row r="108" spans="1:16" ht="30" customHeight="1" x14ac:dyDescent="0.15">
      <c r="A108" s="154" t="s">
        <v>363</v>
      </c>
      <c r="B108" s="104" t="s">
        <v>412</v>
      </c>
      <c r="C108" s="96">
        <f>C110</f>
        <v>0</v>
      </c>
      <c r="D108" s="96">
        <f>D110</f>
        <v>30000</v>
      </c>
      <c r="E108" s="96">
        <f>E109+E110</f>
        <v>20000</v>
      </c>
      <c r="F108" s="110"/>
      <c r="G108" s="110"/>
      <c r="H108" s="110"/>
      <c r="I108" s="110"/>
      <c r="J108" s="113" t="s">
        <v>187</v>
      </c>
      <c r="K108" s="161" t="s">
        <v>325</v>
      </c>
      <c r="L108" s="157" t="s">
        <v>330</v>
      </c>
    </row>
    <row r="109" spans="1:16" ht="30" customHeight="1" x14ac:dyDescent="0.15">
      <c r="A109" s="163"/>
      <c r="B109" s="110" t="s">
        <v>347</v>
      </c>
      <c r="C109" s="97" t="s">
        <v>9</v>
      </c>
      <c r="D109" s="97" t="s">
        <v>9</v>
      </c>
      <c r="E109" s="98">
        <f>'冠名基金收支明细 (2023)'!E105</f>
        <v>50000</v>
      </c>
      <c r="F109" s="110"/>
      <c r="G109" s="110"/>
      <c r="H109" s="110"/>
      <c r="I109" s="110"/>
      <c r="J109" s="164" t="s">
        <v>187</v>
      </c>
      <c r="K109" s="161" t="s">
        <v>325</v>
      </c>
      <c r="L109" s="157" t="s">
        <v>330</v>
      </c>
      <c r="O109" s="185"/>
      <c r="P109" s="179"/>
    </row>
    <row r="110" spans="1:16" ht="30" customHeight="1" x14ac:dyDescent="0.15">
      <c r="A110" s="163"/>
      <c r="B110" s="110" t="s">
        <v>431</v>
      </c>
      <c r="C110" s="98">
        <v>0</v>
      </c>
      <c r="D110" s="98">
        <v>30000</v>
      </c>
      <c r="E110" s="98">
        <f>C110-D110</f>
        <v>-30000</v>
      </c>
      <c r="F110" s="110"/>
      <c r="G110" s="110"/>
      <c r="H110" s="110"/>
      <c r="I110" s="110"/>
      <c r="J110" s="164" t="s">
        <v>187</v>
      </c>
      <c r="K110" s="161" t="s">
        <v>325</v>
      </c>
      <c r="L110" s="157" t="s">
        <v>330</v>
      </c>
      <c r="O110" s="185"/>
      <c r="P110" s="179"/>
    </row>
    <row r="111" spans="1:16" ht="30" customHeight="1" x14ac:dyDescent="0.15">
      <c r="A111" s="154" t="s">
        <v>364</v>
      </c>
      <c r="B111" s="104" t="s">
        <v>413</v>
      </c>
      <c r="C111" s="96">
        <f>C113</f>
        <v>0</v>
      </c>
      <c r="D111" s="96">
        <f>D113</f>
        <v>30000</v>
      </c>
      <c r="E111" s="96">
        <f>E112+E113</f>
        <v>20000</v>
      </c>
      <c r="F111" s="110"/>
      <c r="G111" s="110"/>
      <c r="H111" s="110"/>
      <c r="I111" s="110"/>
      <c r="J111" s="113" t="s">
        <v>187</v>
      </c>
      <c r="K111" s="161" t="s">
        <v>327</v>
      </c>
      <c r="L111" s="157" t="s">
        <v>331</v>
      </c>
    </row>
    <row r="112" spans="1:16" ht="30" customHeight="1" x14ac:dyDescent="0.15">
      <c r="A112" s="154"/>
      <c r="B112" s="110" t="s">
        <v>347</v>
      </c>
      <c r="C112" s="97" t="s">
        <v>9</v>
      </c>
      <c r="D112" s="97" t="s">
        <v>9</v>
      </c>
      <c r="E112" s="98">
        <f>'冠名基金收支明细 (2023)'!E108</f>
        <v>50000</v>
      </c>
      <c r="F112" s="110"/>
      <c r="G112" s="110"/>
      <c r="H112" s="110"/>
      <c r="I112" s="110"/>
      <c r="J112" s="164" t="s">
        <v>187</v>
      </c>
      <c r="K112" s="109" t="s">
        <v>327</v>
      </c>
      <c r="L112" s="157" t="s">
        <v>331</v>
      </c>
    </row>
    <row r="113" spans="1:18" ht="30" customHeight="1" x14ac:dyDescent="0.15">
      <c r="A113" s="154"/>
      <c r="B113" s="110" t="s">
        <v>431</v>
      </c>
      <c r="C113" s="98">
        <v>0</v>
      </c>
      <c r="D113" s="98">
        <v>30000</v>
      </c>
      <c r="E113" s="98">
        <f>C113-D113</f>
        <v>-30000</v>
      </c>
      <c r="F113" s="110"/>
      <c r="G113" s="110"/>
      <c r="H113" s="110"/>
      <c r="I113" s="110"/>
      <c r="J113" s="164" t="s">
        <v>187</v>
      </c>
      <c r="K113" s="109" t="s">
        <v>327</v>
      </c>
      <c r="L113" s="157" t="s">
        <v>331</v>
      </c>
    </row>
    <row r="114" spans="1:18" s="158" customFormat="1" ht="30" customHeight="1" x14ac:dyDescent="0.15">
      <c r="A114" s="154" t="s">
        <v>366</v>
      </c>
      <c r="B114" s="104" t="s">
        <v>365</v>
      </c>
      <c r="C114" s="96">
        <f>C116</f>
        <v>0</v>
      </c>
      <c r="D114" s="96">
        <f>D116</f>
        <v>50000</v>
      </c>
      <c r="E114" s="96">
        <f>E115+E116</f>
        <v>0</v>
      </c>
      <c r="F114" s="96"/>
      <c r="G114" s="160"/>
      <c r="H114" s="109"/>
      <c r="I114" s="161"/>
      <c r="J114" s="164" t="s">
        <v>187</v>
      </c>
      <c r="K114" s="161" t="s">
        <v>367</v>
      </c>
      <c r="L114" s="157" t="s">
        <v>368</v>
      </c>
    </row>
    <row r="115" spans="1:18" s="158" customFormat="1" ht="30" customHeight="1" x14ac:dyDescent="0.15">
      <c r="A115" s="163"/>
      <c r="B115" s="110" t="s">
        <v>347</v>
      </c>
      <c r="C115" s="97" t="s">
        <v>9</v>
      </c>
      <c r="D115" s="97" t="s">
        <v>9</v>
      </c>
      <c r="E115" s="98">
        <f>'冠名基金收支明细 (2023)'!E111</f>
        <v>50000</v>
      </c>
      <c r="F115" s="96"/>
      <c r="G115" s="160"/>
      <c r="H115" s="109"/>
      <c r="I115" s="161"/>
      <c r="J115" s="164" t="s">
        <v>187</v>
      </c>
      <c r="K115" s="161" t="s">
        <v>367</v>
      </c>
      <c r="L115" s="157" t="s">
        <v>368</v>
      </c>
    </row>
    <row r="116" spans="1:18" s="158" customFormat="1" ht="30" customHeight="1" x14ac:dyDescent="0.15">
      <c r="A116" s="163"/>
      <c r="B116" s="110" t="s">
        <v>431</v>
      </c>
      <c r="C116" s="98">
        <v>0</v>
      </c>
      <c r="D116" s="98">
        <v>50000</v>
      </c>
      <c r="E116" s="98">
        <f>C116-D116</f>
        <v>-50000</v>
      </c>
      <c r="F116" s="96"/>
      <c r="G116" s="160"/>
      <c r="H116" s="109"/>
      <c r="I116" s="161"/>
      <c r="J116" s="164" t="s">
        <v>187</v>
      </c>
      <c r="K116" s="161" t="s">
        <v>367</v>
      </c>
      <c r="L116" s="157" t="s">
        <v>434</v>
      </c>
    </row>
    <row r="117" spans="1:18" s="158" customFormat="1" ht="30" customHeight="1" x14ac:dyDescent="0.15">
      <c r="A117" s="206" t="s">
        <v>369</v>
      </c>
      <c r="B117" s="104" t="s">
        <v>370</v>
      </c>
      <c r="C117" s="96">
        <f>C119</f>
        <v>0</v>
      </c>
      <c r="D117" s="96">
        <f>D119</f>
        <v>30000</v>
      </c>
      <c r="E117" s="96">
        <f>E118+E119</f>
        <v>20000</v>
      </c>
      <c r="F117" s="96"/>
      <c r="G117" s="160"/>
      <c r="H117" s="109"/>
      <c r="I117" s="161"/>
      <c r="J117" s="164" t="s">
        <v>187</v>
      </c>
      <c r="K117" s="109" t="s">
        <v>371</v>
      </c>
      <c r="L117" s="157" t="s">
        <v>372</v>
      </c>
    </row>
    <row r="118" spans="1:18" s="158" customFormat="1" ht="30" customHeight="1" x14ac:dyDescent="0.15">
      <c r="A118" s="163"/>
      <c r="B118" s="110" t="s">
        <v>347</v>
      </c>
      <c r="C118" s="97" t="s">
        <v>9</v>
      </c>
      <c r="D118" s="97" t="s">
        <v>9</v>
      </c>
      <c r="E118" s="98">
        <f>'冠名基金收支明细 (2023)'!E113</f>
        <v>50000</v>
      </c>
      <c r="F118" s="96"/>
      <c r="G118" s="160"/>
      <c r="H118" s="109"/>
      <c r="I118" s="161"/>
      <c r="J118" s="164" t="s">
        <v>187</v>
      </c>
      <c r="K118" s="109" t="s">
        <v>371</v>
      </c>
      <c r="L118" s="157" t="s">
        <v>372</v>
      </c>
    </row>
    <row r="119" spans="1:18" s="158" customFormat="1" ht="30" customHeight="1" x14ac:dyDescent="0.15">
      <c r="A119" s="163"/>
      <c r="B119" s="110" t="s">
        <v>431</v>
      </c>
      <c r="C119" s="98">
        <v>0</v>
      </c>
      <c r="D119" s="98">
        <v>30000</v>
      </c>
      <c r="E119" s="98">
        <f>C119-D119</f>
        <v>-30000</v>
      </c>
      <c r="F119" s="96"/>
      <c r="G119" s="160"/>
      <c r="H119" s="109"/>
      <c r="I119" s="161"/>
      <c r="J119" s="164" t="s">
        <v>187</v>
      </c>
      <c r="K119" s="109" t="s">
        <v>371</v>
      </c>
      <c r="L119" s="157" t="s">
        <v>435</v>
      </c>
    </row>
    <row r="120" spans="1:18" s="158" customFormat="1" ht="30" customHeight="1" x14ac:dyDescent="0.15">
      <c r="A120" s="154" t="s">
        <v>373</v>
      </c>
      <c r="B120" s="104" t="s">
        <v>388</v>
      </c>
      <c r="C120" s="96">
        <f>C122</f>
        <v>50000</v>
      </c>
      <c r="D120" s="96">
        <f>D122</f>
        <v>100000</v>
      </c>
      <c r="E120" s="96">
        <f>E121+E122</f>
        <v>0</v>
      </c>
      <c r="F120" s="96"/>
      <c r="G120" s="160"/>
      <c r="H120" s="109"/>
      <c r="I120" s="161"/>
      <c r="J120" s="164" t="s">
        <v>187</v>
      </c>
      <c r="K120" s="109" t="s">
        <v>390</v>
      </c>
      <c r="L120" s="157" t="s">
        <v>392</v>
      </c>
    </row>
    <row r="121" spans="1:18" s="158" customFormat="1" ht="30" customHeight="1" x14ac:dyDescent="0.15">
      <c r="A121" s="163"/>
      <c r="B121" s="110" t="s">
        <v>347</v>
      </c>
      <c r="C121" s="97" t="s">
        <v>9</v>
      </c>
      <c r="D121" s="97" t="s">
        <v>9</v>
      </c>
      <c r="E121" s="98">
        <f>'冠名基金收支明细 (2023)'!E115</f>
        <v>50000</v>
      </c>
      <c r="F121" s="96"/>
      <c r="G121" s="160"/>
      <c r="H121" s="109"/>
      <c r="I121" s="161"/>
      <c r="J121" s="164" t="s">
        <v>187</v>
      </c>
      <c r="K121" s="109" t="s">
        <v>390</v>
      </c>
      <c r="L121" s="157" t="s">
        <v>392</v>
      </c>
    </row>
    <row r="122" spans="1:18" s="158" customFormat="1" ht="30" customHeight="1" x14ac:dyDescent="0.15">
      <c r="A122" s="163"/>
      <c r="B122" s="110" t="s">
        <v>431</v>
      </c>
      <c r="C122" s="98">
        <v>50000</v>
      </c>
      <c r="D122" s="98">
        <v>100000</v>
      </c>
      <c r="E122" s="98">
        <f>C122-D122</f>
        <v>-50000</v>
      </c>
      <c r="F122" s="96"/>
      <c r="G122" s="160"/>
      <c r="H122" s="109"/>
      <c r="I122" s="161"/>
      <c r="J122" s="164" t="s">
        <v>187</v>
      </c>
      <c r="K122" s="109" t="s">
        <v>390</v>
      </c>
      <c r="L122" s="157" t="s">
        <v>436</v>
      </c>
    </row>
    <row r="123" spans="1:18" s="158" customFormat="1" ht="30" customHeight="1" x14ac:dyDescent="0.15">
      <c r="A123" s="154" t="s">
        <v>387</v>
      </c>
      <c r="B123" s="104" t="s">
        <v>389</v>
      </c>
      <c r="C123" s="96">
        <f>C125</f>
        <v>50000</v>
      </c>
      <c r="D123" s="96">
        <f>D125</f>
        <v>100000</v>
      </c>
      <c r="E123" s="96">
        <f>E124+E125</f>
        <v>0</v>
      </c>
      <c r="F123" s="96"/>
      <c r="G123" s="160"/>
      <c r="H123" s="109"/>
      <c r="I123" s="161"/>
      <c r="J123" s="164" t="s">
        <v>187</v>
      </c>
      <c r="K123" s="109" t="s">
        <v>391</v>
      </c>
      <c r="L123" s="157" t="s">
        <v>393</v>
      </c>
    </row>
    <row r="124" spans="1:18" s="158" customFormat="1" ht="30" customHeight="1" x14ac:dyDescent="0.15">
      <c r="A124" s="154"/>
      <c r="B124" s="110" t="s">
        <v>347</v>
      </c>
      <c r="C124" s="97" t="s">
        <v>9</v>
      </c>
      <c r="D124" s="97" t="s">
        <v>9</v>
      </c>
      <c r="E124" s="98">
        <f>'冠名基金收支明细 (2023)'!E117</f>
        <v>50000</v>
      </c>
      <c r="F124" s="96"/>
      <c r="G124" s="160"/>
      <c r="H124" s="109"/>
      <c r="I124" s="161"/>
      <c r="J124" s="164" t="s">
        <v>187</v>
      </c>
      <c r="K124" s="109" t="s">
        <v>391</v>
      </c>
      <c r="L124" s="157" t="s">
        <v>437</v>
      </c>
    </row>
    <row r="125" spans="1:18" s="158" customFormat="1" ht="30" customHeight="1" x14ac:dyDescent="0.15">
      <c r="A125" s="163"/>
      <c r="B125" s="110" t="s">
        <v>431</v>
      </c>
      <c r="C125" s="98">
        <v>50000</v>
      </c>
      <c r="D125" s="98">
        <v>100000</v>
      </c>
      <c r="E125" s="98">
        <f>C125-D125</f>
        <v>-50000</v>
      </c>
      <c r="F125" s="96"/>
      <c r="G125" s="160"/>
      <c r="H125" s="109"/>
      <c r="I125" s="161"/>
      <c r="J125" s="164" t="s">
        <v>187</v>
      </c>
      <c r="K125" s="109" t="s">
        <v>391</v>
      </c>
      <c r="L125" s="157" t="s">
        <v>393</v>
      </c>
    </row>
    <row r="126" spans="1:18" s="158" customFormat="1" ht="30" customHeight="1" x14ac:dyDescent="0.15">
      <c r="A126" s="154" t="s">
        <v>291</v>
      </c>
      <c r="B126" s="104" t="s">
        <v>414</v>
      </c>
      <c r="C126" s="96">
        <f>C127+C130+C133+C136+C139+C142+C145</f>
        <v>995500</v>
      </c>
      <c r="D126" s="96">
        <f>D127+D130+D133+D136+D139+D142+D145</f>
        <v>100000</v>
      </c>
      <c r="E126" s="96">
        <f>E127+E130+E133+E136+E139+E142+E145</f>
        <v>1482100</v>
      </c>
      <c r="F126" s="96">
        <f>SUM(F127:F145)</f>
        <v>125</v>
      </c>
      <c r="G126" s="160">
        <f>SUM(G127:G142)</f>
        <v>160</v>
      </c>
      <c r="H126" s="109" t="s">
        <v>148</v>
      </c>
      <c r="I126" s="161">
        <v>13033513830</v>
      </c>
      <c r="J126" s="113" t="s">
        <v>38</v>
      </c>
      <c r="K126" s="218" t="s">
        <v>149</v>
      </c>
      <c r="L126" s="157" t="s">
        <v>150</v>
      </c>
      <c r="R126" s="159"/>
    </row>
    <row r="127" spans="1:18" s="158" customFormat="1" ht="30" customHeight="1" x14ac:dyDescent="0.15">
      <c r="A127" s="154" t="s">
        <v>146</v>
      </c>
      <c r="B127" s="116" t="s">
        <v>151</v>
      </c>
      <c r="C127" s="115">
        <f>C129</f>
        <v>100000</v>
      </c>
      <c r="D127" s="115">
        <f>D129</f>
        <v>0</v>
      </c>
      <c r="E127" s="115">
        <f>E128+E129</f>
        <v>114000</v>
      </c>
      <c r="F127" s="98">
        <v>30</v>
      </c>
      <c r="G127" s="176">
        <v>30</v>
      </c>
      <c r="H127" s="109" t="s">
        <v>152</v>
      </c>
      <c r="I127" s="161">
        <v>13812267310</v>
      </c>
      <c r="J127" s="164" t="s">
        <v>38</v>
      </c>
      <c r="K127" s="199" t="s">
        <v>153</v>
      </c>
      <c r="L127" s="157" t="s">
        <v>150</v>
      </c>
      <c r="R127" s="159"/>
    </row>
    <row r="128" spans="1:18" s="158" customFormat="1" ht="30" customHeight="1" x14ac:dyDescent="0.15">
      <c r="A128" s="154"/>
      <c r="B128" s="108" t="s">
        <v>347</v>
      </c>
      <c r="C128" s="97" t="s">
        <v>9</v>
      </c>
      <c r="D128" s="97" t="s">
        <v>9</v>
      </c>
      <c r="E128" s="114">
        <f>'冠名基金收支明细 (2023)'!E120</f>
        <v>14000</v>
      </c>
      <c r="F128" s="98"/>
      <c r="G128" s="176"/>
      <c r="H128" s="109"/>
      <c r="I128" s="161"/>
      <c r="J128" s="164" t="s">
        <v>38</v>
      </c>
      <c r="K128" s="199" t="s">
        <v>153</v>
      </c>
      <c r="L128" s="157" t="s">
        <v>150</v>
      </c>
      <c r="R128" s="159"/>
    </row>
    <row r="129" spans="1:18" s="158" customFormat="1" ht="30" customHeight="1" x14ac:dyDescent="0.15">
      <c r="A129" s="154"/>
      <c r="B129" s="108" t="s">
        <v>431</v>
      </c>
      <c r="C129" s="114">
        <v>100000</v>
      </c>
      <c r="D129" s="114">
        <v>0</v>
      </c>
      <c r="E129" s="114">
        <f>C129-D129</f>
        <v>100000</v>
      </c>
      <c r="F129" s="98"/>
      <c r="G129" s="176"/>
      <c r="H129" s="109"/>
      <c r="I129" s="161"/>
      <c r="J129" s="164" t="s">
        <v>38</v>
      </c>
      <c r="K129" s="199" t="s">
        <v>153</v>
      </c>
      <c r="L129" s="157" t="s">
        <v>150</v>
      </c>
    </row>
    <row r="130" spans="1:18" s="158" customFormat="1" ht="30" customHeight="1" x14ac:dyDescent="0.15">
      <c r="A130" s="154" t="s">
        <v>292</v>
      </c>
      <c r="B130" s="116" t="s">
        <v>154</v>
      </c>
      <c r="C130" s="115">
        <f>C132</f>
        <v>180000</v>
      </c>
      <c r="D130" s="115">
        <f>D132</f>
        <v>100000</v>
      </c>
      <c r="E130" s="115">
        <f>E131+E132</f>
        <v>140000</v>
      </c>
      <c r="F130" s="98">
        <v>18</v>
      </c>
      <c r="G130" s="176">
        <v>25</v>
      </c>
      <c r="H130" s="109" t="s">
        <v>399</v>
      </c>
      <c r="I130" s="161">
        <v>13961651000</v>
      </c>
      <c r="J130" s="164" t="s">
        <v>38</v>
      </c>
      <c r="K130" s="199" t="s">
        <v>156</v>
      </c>
      <c r="L130" s="157" t="s">
        <v>150</v>
      </c>
    </row>
    <row r="131" spans="1:18" s="158" customFormat="1" ht="30" customHeight="1" x14ac:dyDescent="0.15">
      <c r="A131" s="154"/>
      <c r="B131" s="108" t="s">
        <v>347</v>
      </c>
      <c r="C131" s="114" t="s">
        <v>9</v>
      </c>
      <c r="D131" s="114" t="s">
        <v>9</v>
      </c>
      <c r="E131" s="114">
        <f>'冠名基金收支明细 (2023)'!E123</f>
        <v>60000</v>
      </c>
      <c r="F131" s="98"/>
      <c r="G131" s="176"/>
      <c r="H131" s="109"/>
      <c r="I131" s="161"/>
      <c r="J131" s="164" t="s">
        <v>38</v>
      </c>
      <c r="K131" s="199" t="s">
        <v>156</v>
      </c>
      <c r="L131" s="157" t="s">
        <v>150</v>
      </c>
    </row>
    <row r="132" spans="1:18" s="158" customFormat="1" ht="30" customHeight="1" x14ac:dyDescent="0.15">
      <c r="A132" s="154"/>
      <c r="B132" s="108" t="s">
        <v>431</v>
      </c>
      <c r="C132" s="114">
        <v>180000</v>
      </c>
      <c r="D132" s="114">
        <v>100000</v>
      </c>
      <c r="E132" s="114">
        <f>C132-D132</f>
        <v>80000</v>
      </c>
      <c r="F132" s="98"/>
      <c r="G132" s="176"/>
      <c r="H132" s="109"/>
      <c r="I132" s="161"/>
      <c r="J132" s="164" t="s">
        <v>38</v>
      </c>
      <c r="K132" s="199" t="s">
        <v>156</v>
      </c>
      <c r="L132" s="157" t="s">
        <v>150</v>
      </c>
    </row>
    <row r="133" spans="1:18" s="158" customFormat="1" ht="30" customHeight="1" x14ac:dyDescent="0.15">
      <c r="A133" s="154" t="s">
        <v>293</v>
      </c>
      <c r="B133" s="116" t="s">
        <v>157</v>
      </c>
      <c r="C133" s="115">
        <f>C135</f>
        <v>100000</v>
      </c>
      <c r="D133" s="115">
        <f>D135</f>
        <v>0</v>
      </c>
      <c r="E133" s="115">
        <f>E134+E135</f>
        <v>100000</v>
      </c>
      <c r="F133" s="98">
        <v>6</v>
      </c>
      <c r="G133" s="176">
        <v>25</v>
      </c>
      <c r="H133" s="109" t="s">
        <v>158</v>
      </c>
      <c r="I133" s="161">
        <v>13906150158</v>
      </c>
      <c r="J133" s="164" t="s">
        <v>38</v>
      </c>
      <c r="K133" s="199" t="s">
        <v>159</v>
      </c>
      <c r="L133" s="157" t="s">
        <v>150</v>
      </c>
      <c r="R133" s="159"/>
    </row>
    <row r="134" spans="1:18" s="158" customFormat="1" ht="30" customHeight="1" x14ac:dyDescent="0.15">
      <c r="A134" s="154"/>
      <c r="B134" s="108" t="s">
        <v>347</v>
      </c>
      <c r="C134" s="97" t="s">
        <v>9</v>
      </c>
      <c r="D134" s="97" t="s">
        <v>9</v>
      </c>
      <c r="E134" s="114">
        <f>'冠名基金收支明细 (2023)'!E126</f>
        <v>0</v>
      </c>
      <c r="F134" s="98"/>
      <c r="G134" s="176"/>
      <c r="H134" s="109"/>
      <c r="I134" s="161"/>
      <c r="J134" s="164" t="s">
        <v>38</v>
      </c>
      <c r="K134" s="199" t="s">
        <v>159</v>
      </c>
      <c r="L134" s="157" t="s">
        <v>150</v>
      </c>
      <c r="R134" s="159"/>
    </row>
    <row r="135" spans="1:18" s="158" customFormat="1" ht="30" customHeight="1" x14ac:dyDescent="0.15">
      <c r="A135" s="154"/>
      <c r="B135" s="108" t="s">
        <v>431</v>
      </c>
      <c r="C135" s="114">
        <v>100000</v>
      </c>
      <c r="D135" s="114">
        <v>0</v>
      </c>
      <c r="E135" s="114">
        <f>C135-D135</f>
        <v>100000</v>
      </c>
      <c r="F135" s="98"/>
      <c r="G135" s="176"/>
      <c r="H135" s="109"/>
      <c r="I135" s="161"/>
      <c r="J135" s="164" t="s">
        <v>38</v>
      </c>
      <c r="K135" s="199" t="s">
        <v>159</v>
      </c>
      <c r="L135" s="157" t="s">
        <v>150</v>
      </c>
    </row>
    <row r="136" spans="1:18" s="158" customFormat="1" ht="30" customHeight="1" x14ac:dyDescent="0.15">
      <c r="A136" s="154" t="s">
        <v>294</v>
      </c>
      <c r="B136" s="116" t="s">
        <v>160</v>
      </c>
      <c r="C136" s="115">
        <f>C138</f>
        <v>302500</v>
      </c>
      <c r="D136" s="115">
        <f>D138</f>
        <v>0</v>
      </c>
      <c r="E136" s="115">
        <f>E137+E138</f>
        <v>783100</v>
      </c>
      <c r="F136" s="98">
        <v>38</v>
      </c>
      <c r="G136" s="176">
        <v>40</v>
      </c>
      <c r="H136" s="109" t="s">
        <v>161</v>
      </c>
      <c r="I136" s="161">
        <v>13906172858</v>
      </c>
      <c r="J136" s="164" t="s">
        <v>38</v>
      </c>
      <c r="K136" s="199" t="s">
        <v>162</v>
      </c>
      <c r="L136" s="157" t="s">
        <v>150</v>
      </c>
    </row>
    <row r="137" spans="1:18" s="158" customFormat="1" ht="30" customHeight="1" x14ac:dyDescent="0.15">
      <c r="A137" s="154"/>
      <c r="B137" s="108" t="s">
        <v>347</v>
      </c>
      <c r="C137" s="97" t="s">
        <v>9</v>
      </c>
      <c r="D137" s="97" t="s">
        <v>9</v>
      </c>
      <c r="E137" s="114">
        <f>'冠名基金收支明细 (2023)'!E129</f>
        <v>480600</v>
      </c>
      <c r="F137" s="98"/>
      <c r="G137" s="176"/>
      <c r="H137" s="109"/>
      <c r="I137" s="161"/>
      <c r="J137" s="164" t="s">
        <v>38</v>
      </c>
      <c r="K137" s="199" t="s">
        <v>162</v>
      </c>
      <c r="L137" s="157" t="s">
        <v>150</v>
      </c>
    </row>
    <row r="138" spans="1:18" s="158" customFormat="1" ht="30" customHeight="1" x14ac:dyDescent="0.15">
      <c r="A138" s="154"/>
      <c r="B138" s="108" t="s">
        <v>431</v>
      </c>
      <c r="C138" s="114">
        <v>302500</v>
      </c>
      <c r="D138" s="114">
        <v>0</v>
      </c>
      <c r="E138" s="114">
        <f>C138-D138</f>
        <v>302500</v>
      </c>
      <c r="F138" s="98"/>
      <c r="G138" s="176"/>
      <c r="H138" s="109"/>
      <c r="I138" s="161"/>
      <c r="J138" s="164" t="s">
        <v>38</v>
      </c>
      <c r="K138" s="199" t="s">
        <v>162</v>
      </c>
      <c r="L138" s="157" t="s">
        <v>150</v>
      </c>
    </row>
    <row r="139" spans="1:18" s="158" customFormat="1" ht="30" customHeight="1" x14ac:dyDescent="0.15">
      <c r="A139" s="154" t="s">
        <v>295</v>
      </c>
      <c r="B139" s="116" t="s">
        <v>163</v>
      </c>
      <c r="C139" s="115">
        <f>C141</f>
        <v>50000</v>
      </c>
      <c r="D139" s="115">
        <f>D141</f>
        <v>0</v>
      </c>
      <c r="E139" s="115">
        <f>E140+E141</f>
        <v>50000</v>
      </c>
      <c r="F139" s="98">
        <v>15</v>
      </c>
      <c r="G139" s="176">
        <v>20</v>
      </c>
      <c r="H139" s="109" t="s">
        <v>164</v>
      </c>
      <c r="I139" s="161">
        <v>13861708930</v>
      </c>
      <c r="J139" s="164" t="s">
        <v>38</v>
      </c>
      <c r="K139" s="199" t="s">
        <v>165</v>
      </c>
      <c r="L139" s="157" t="s">
        <v>150</v>
      </c>
    </row>
    <row r="140" spans="1:18" s="158" customFormat="1" ht="30" customHeight="1" x14ac:dyDescent="0.15">
      <c r="A140" s="230"/>
      <c r="B140" s="108" t="s">
        <v>347</v>
      </c>
      <c r="C140" s="99" t="s">
        <v>9</v>
      </c>
      <c r="D140" s="99" t="s">
        <v>9</v>
      </c>
      <c r="E140" s="114">
        <f>'冠名基金收支明细 (2023)'!E132</f>
        <v>0</v>
      </c>
      <c r="F140" s="98"/>
      <c r="G140" s="176"/>
      <c r="H140" s="109"/>
      <c r="I140" s="161"/>
      <c r="J140" s="164" t="s">
        <v>38</v>
      </c>
      <c r="K140" s="199" t="s">
        <v>165</v>
      </c>
      <c r="L140" s="157" t="s">
        <v>150</v>
      </c>
    </row>
    <row r="141" spans="1:18" s="158" customFormat="1" ht="30" customHeight="1" x14ac:dyDescent="0.15">
      <c r="A141" s="154"/>
      <c r="B141" s="108" t="s">
        <v>431</v>
      </c>
      <c r="C141" s="114">
        <v>50000</v>
      </c>
      <c r="D141" s="114">
        <v>0</v>
      </c>
      <c r="E141" s="114">
        <f>C141-D141</f>
        <v>50000</v>
      </c>
      <c r="F141" s="98"/>
      <c r="G141" s="176"/>
      <c r="H141" s="109"/>
      <c r="I141" s="161"/>
      <c r="J141" s="164" t="s">
        <v>38</v>
      </c>
      <c r="K141" s="199" t="s">
        <v>165</v>
      </c>
      <c r="L141" s="157" t="s">
        <v>150</v>
      </c>
    </row>
    <row r="142" spans="1:18" ht="30" customHeight="1" x14ac:dyDescent="0.15">
      <c r="A142" s="154" t="s">
        <v>296</v>
      </c>
      <c r="B142" s="116" t="s">
        <v>166</v>
      </c>
      <c r="C142" s="115">
        <f>C144</f>
        <v>263000</v>
      </c>
      <c r="D142" s="115">
        <f>D144</f>
        <v>0</v>
      </c>
      <c r="E142" s="115">
        <f>E143+E144</f>
        <v>265000</v>
      </c>
      <c r="F142" s="98">
        <v>8</v>
      </c>
      <c r="G142" s="176">
        <v>20</v>
      </c>
      <c r="H142" s="109" t="s">
        <v>167</v>
      </c>
      <c r="I142" s="161">
        <v>13812030518</v>
      </c>
      <c r="J142" s="164" t="s">
        <v>38</v>
      </c>
      <c r="K142" s="199" t="s">
        <v>168</v>
      </c>
      <c r="L142" s="157" t="s">
        <v>150</v>
      </c>
    </row>
    <row r="143" spans="1:18" ht="30" customHeight="1" x14ac:dyDescent="0.15">
      <c r="A143" s="154"/>
      <c r="B143" s="108" t="s">
        <v>347</v>
      </c>
      <c r="C143" s="97" t="s">
        <v>9</v>
      </c>
      <c r="D143" s="97" t="s">
        <v>9</v>
      </c>
      <c r="E143" s="114">
        <f>'冠名基金收支明细 (2023)'!E135</f>
        <v>2000</v>
      </c>
      <c r="F143" s="98"/>
      <c r="G143" s="176"/>
      <c r="H143" s="109"/>
      <c r="I143" s="161"/>
      <c r="J143" s="164" t="s">
        <v>38</v>
      </c>
      <c r="K143" s="199" t="s">
        <v>168</v>
      </c>
      <c r="L143" s="157" t="s">
        <v>150</v>
      </c>
    </row>
    <row r="144" spans="1:18" ht="30" customHeight="1" x14ac:dyDescent="0.15">
      <c r="A144" s="154"/>
      <c r="B144" s="108" t="s">
        <v>431</v>
      </c>
      <c r="C144" s="114">
        <v>263000</v>
      </c>
      <c r="D144" s="114">
        <v>0</v>
      </c>
      <c r="E144" s="114">
        <f>C144-D144</f>
        <v>263000</v>
      </c>
      <c r="F144" s="98"/>
      <c r="G144" s="176"/>
      <c r="H144" s="109"/>
      <c r="I144" s="161"/>
      <c r="J144" s="164" t="s">
        <v>38</v>
      </c>
      <c r="K144" s="199" t="s">
        <v>168</v>
      </c>
      <c r="L144" s="157" t="s">
        <v>150</v>
      </c>
    </row>
    <row r="145" spans="1:12" ht="30" customHeight="1" x14ac:dyDescent="0.15">
      <c r="A145" s="154" t="s">
        <v>297</v>
      </c>
      <c r="B145" s="116" t="s">
        <v>169</v>
      </c>
      <c r="C145" s="115">
        <f>C147</f>
        <v>0</v>
      </c>
      <c r="D145" s="115">
        <f>D147</f>
        <v>0</v>
      </c>
      <c r="E145" s="115">
        <f>E146+E147</f>
        <v>30000</v>
      </c>
      <c r="F145" s="98">
        <v>10</v>
      </c>
      <c r="G145" s="176">
        <v>20</v>
      </c>
      <c r="H145" s="109" t="s">
        <v>170</v>
      </c>
      <c r="I145" s="161">
        <v>13906182608</v>
      </c>
      <c r="J145" s="164" t="s">
        <v>38</v>
      </c>
      <c r="K145" s="199" t="s">
        <v>171</v>
      </c>
      <c r="L145" s="157" t="s">
        <v>150</v>
      </c>
    </row>
    <row r="146" spans="1:12" ht="30" customHeight="1" x14ac:dyDescent="0.15">
      <c r="A146" s="154"/>
      <c r="B146" s="108" t="s">
        <v>347</v>
      </c>
      <c r="C146" s="114">
        <v>0</v>
      </c>
      <c r="D146" s="114">
        <v>0</v>
      </c>
      <c r="E146" s="114">
        <f>'冠名基金收支明细 (2023)'!E138</f>
        <v>30000</v>
      </c>
      <c r="F146" s="98"/>
      <c r="G146" s="176"/>
      <c r="H146" s="109"/>
      <c r="I146" s="161"/>
      <c r="J146" s="164" t="s">
        <v>38</v>
      </c>
      <c r="K146" s="199" t="s">
        <v>171</v>
      </c>
      <c r="L146" s="157" t="s">
        <v>150</v>
      </c>
    </row>
    <row r="147" spans="1:12" ht="30" customHeight="1" x14ac:dyDescent="0.15">
      <c r="A147" s="154"/>
      <c r="B147" s="108" t="s">
        <v>431</v>
      </c>
      <c r="C147" s="114">
        <v>0</v>
      </c>
      <c r="D147" s="114">
        <v>0</v>
      </c>
      <c r="E147" s="114">
        <f>C147-D147</f>
        <v>0</v>
      </c>
      <c r="F147" s="98"/>
      <c r="G147" s="176"/>
      <c r="H147" s="109"/>
      <c r="I147" s="161"/>
      <c r="J147" s="164" t="s">
        <v>38</v>
      </c>
      <c r="K147" s="199" t="s">
        <v>171</v>
      </c>
      <c r="L147" s="157" t="s">
        <v>150</v>
      </c>
    </row>
    <row r="148" spans="1:12" ht="30" customHeight="1" x14ac:dyDescent="0.15">
      <c r="A148" s="154" t="s">
        <v>350</v>
      </c>
      <c r="B148" s="104" t="s">
        <v>301</v>
      </c>
      <c r="C148" s="96">
        <f>C150</f>
        <v>915000</v>
      </c>
      <c r="D148" s="96">
        <f>D150</f>
        <v>0</v>
      </c>
      <c r="E148" s="96">
        <f>E149+E150</f>
        <v>915000</v>
      </c>
      <c r="F148" s="98"/>
      <c r="G148" s="176"/>
      <c r="H148" s="109"/>
      <c r="I148" s="161"/>
      <c r="J148" s="113" t="s">
        <v>173</v>
      </c>
      <c r="K148" s="199" t="s">
        <v>165</v>
      </c>
      <c r="L148" s="157" t="s">
        <v>340</v>
      </c>
    </row>
    <row r="149" spans="1:12" ht="30" customHeight="1" x14ac:dyDescent="0.15">
      <c r="A149" s="154"/>
      <c r="B149" s="108" t="s">
        <v>347</v>
      </c>
      <c r="C149" s="97" t="s">
        <v>9</v>
      </c>
      <c r="D149" s="97" t="s">
        <v>9</v>
      </c>
      <c r="E149" s="98">
        <f>'冠名基金收支明细 (2023)'!E141</f>
        <v>0</v>
      </c>
      <c r="F149" s="98"/>
      <c r="G149" s="176"/>
      <c r="H149" s="109"/>
      <c r="I149" s="161"/>
      <c r="J149" s="164" t="s">
        <v>173</v>
      </c>
      <c r="K149" s="199" t="s">
        <v>165</v>
      </c>
      <c r="L149" s="157" t="s">
        <v>340</v>
      </c>
    </row>
    <row r="150" spans="1:12" ht="30" customHeight="1" x14ac:dyDescent="0.15">
      <c r="A150" s="154"/>
      <c r="B150" s="108" t="s">
        <v>431</v>
      </c>
      <c r="C150" s="98">
        <v>915000</v>
      </c>
      <c r="D150" s="98">
        <v>0</v>
      </c>
      <c r="E150" s="98">
        <f>C150-D150</f>
        <v>915000</v>
      </c>
      <c r="F150" s="98"/>
      <c r="G150" s="176"/>
      <c r="H150" s="109"/>
      <c r="I150" s="161"/>
      <c r="J150" s="164" t="s">
        <v>173</v>
      </c>
      <c r="K150" s="199" t="s">
        <v>165</v>
      </c>
      <c r="L150" s="157" t="s">
        <v>340</v>
      </c>
    </row>
    <row r="151" spans="1:12" s="158" customFormat="1" ht="30" customHeight="1" x14ac:dyDescent="0.15">
      <c r="A151" s="154" t="s">
        <v>179</v>
      </c>
      <c r="B151" s="104" t="s">
        <v>415</v>
      </c>
      <c r="C151" s="96">
        <f>C153</f>
        <v>450000</v>
      </c>
      <c r="D151" s="96">
        <f>D153</f>
        <v>528615</v>
      </c>
      <c r="E151" s="96">
        <f>E152+E153</f>
        <v>178303</v>
      </c>
      <c r="F151" s="96">
        <v>64</v>
      </c>
      <c r="G151" s="160">
        <v>400</v>
      </c>
      <c r="H151" s="109" t="s">
        <v>181</v>
      </c>
      <c r="I151" s="161">
        <v>13801493939</v>
      </c>
      <c r="J151" s="113" t="s">
        <v>93</v>
      </c>
      <c r="K151" s="199" t="s">
        <v>182</v>
      </c>
      <c r="L151" s="157" t="s">
        <v>183</v>
      </c>
    </row>
    <row r="152" spans="1:12" s="158" customFormat="1" ht="30" customHeight="1" x14ac:dyDescent="0.15">
      <c r="A152" s="163"/>
      <c r="B152" s="110" t="s">
        <v>347</v>
      </c>
      <c r="C152" s="97" t="s">
        <v>9</v>
      </c>
      <c r="D152" s="97" t="s">
        <v>9</v>
      </c>
      <c r="E152" s="98">
        <f>'冠名基金收支明细 (2023)'!E144</f>
        <v>256918</v>
      </c>
      <c r="F152" s="96"/>
      <c r="G152" s="160"/>
      <c r="H152" s="109"/>
      <c r="I152" s="161"/>
      <c r="J152" s="164" t="s">
        <v>93</v>
      </c>
      <c r="K152" s="199" t="s">
        <v>182</v>
      </c>
      <c r="L152" s="157" t="s">
        <v>183</v>
      </c>
    </row>
    <row r="153" spans="1:12" s="158" customFormat="1" ht="30" customHeight="1" x14ac:dyDescent="0.15">
      <c r="A153" s="163"/>
      <c r="B153" s="110" t="s">
        <v>431</v>
      </c>
      <c r="C153" s="98">
        <v>450000</v>
      </c>
      <c r="D153" s="98">
        <v>528615</v>
      </c>
      <c r="E153" s="98">
        <f>C153-D153</f>
        <v>-78615</v>
      </c>
      <c r="F153" s="96"/>
      <c r="G153" s="160"/>
      <c r="H153" s="109"/>
      <c r="I153" s="161"/>
      <c r="J153" s="164" t="s">
        <v>93</v>
      </c>
      <c r="K153" s="199" t="s">
        <v>182</v>
      </c>
      <c r="L153" s="157" t="s">
        <v>183</v>
      </c>
    </row>
    <row r="154" spans="1:12" s="158" customFormat="1" ht="30" customHeight="1" x14ac:dyDescent="0.15">
      <c r="A154" s="154" t="s">
        <v>184</v>
      </c>
      <c r="B154" s="104" t="s">
        <v>416</v>
      </c>
      <c r="C154" s="96">
        <f>C156</f>
        <v>400000</v>
      </c>
      <c r="D154" s="96">
        <f>D156</f>
        <v>412500</v>
      </c>
      <c r="E154" s="96">
        <f>E155+E156</f>
        <v>133500</v>
      </c>
      <c r="F154" s="96">
        <v>40</v>
      </c>
      <c r="G154" s="160">
        <v>195</v>
      </c>
      <c r="H154" s="109" t="s">
        <v>186</v>
      </c>
      <c r="I154" s="161">
        <v>13961104728</v>
      </c>
      <c r="J154" s="113" t="s">
        <v>187</v>
      </c>
      <c r="K154" s="199" t="s">
        <v>188</v>
      </c>
      <c r="L154" s="157" t="s">
        <v>189</v>
      </c>
    </row>
    <row r="155" spans="1:12" s="158" customFormat="1" ht="30" customHeight="1" x14ac:dyDescent="0.15">
      <c r="A155" s="163"/>
      <c r="B155" s="110" t="s">
        <v>347</v>
      </c>
      <c r="C155" s="97" t="s">
        <v>9</v>
      </c>
      <c r="D155" s="97" t="s">
        <v>9</v>
      </c>
      <c r="E155" s="98">
        <f>'冠名基金收支明细 (2023)'!E147</f>
        <v>146000</v>
      </c>
      <c r="F155" s="96"/>
      <c r="G155" s="160"/>
      <c r="H155" s="109"/>
      <c r="I155" s="161"/>
      <c r="J155" s="164" t="s">
        <v>187</v>
      </c>
      <c r="K155" s="199" t="s">
        <v>188</v>
      </c>
      <c r="L155" s="157" t="s">
        <v>189</v>
      </c>
    </row>
    <row r="156" spans="1:12" s="158" customFormat="1" ht="30" customHeight="1" x14ac:dyDescent="0.15">
      <c r="A156" s="163"/>
      <c r="B156" s="110" t="s">
        <v>431</v>
      </c>
      <c r="C156" s="98">
        <v>400000</v>
      </c>
      <c r="D156" s="98">
        <v>412500</v>
      </c>
      <c r="E156" s="98">
        <f>C156-D156</f>
        <v>-12500</v>
      </c>
      <c r="F156" s="96"/>
      <c r="G156" s="160"/>
      <c r="H156" s="109"/>
      <c r="I156" s="161"/>
      <c r="J156" s="164" t="s">
        <v>187</v>
      </c>
      <c r="K156" s="199" t="s">
        <v>188</v>
      </c>
      <c r="L156" s="157" t="s">
        <v>189</v>
      </c>
    </row>
    <row r="157" spans="1:12" s="158" customFormat="1" ht="30" customHeight="1" x14ac:dyDescent="0.15">
      <c r="A157" s="154" t="s">
        <v>190</v>
      </c>
      <c r="B157" s="104" t="s">
        <v>417</v>
      </c>
      <c r="C157" s="96">
        <f>C159</f>
        <v>650000</v>
      </c>
      <c r="D157" s="96">
        <f>D159</f>
        <v>7800</v>
      </c>
      <c r="E157" s="96">
        <f>E158+E159</f>
        <v>692960</v>
      </c>
      <c r="F157" s="96">
        <v>50</v>
      </c>
      <c r="G157" s="160">
        <v>55</v>
      </c>
      <c r="H157" s="109" t="s">
        <v>186</v>
      </c>
      <c r="I157" s="161">
        <v>13961104728</v>
      </c>
      <c r="J157" s="113" t="s">
        <v>192</v>
      </c>
      <c r="K157" s="199" t="s">
        <v>188</v>
      </c>
      <c r="L157" s="157" t="s">
        <v>193</v>
      </c>
    </row>
    <row r="158" spans="1:12" s="158" customFormat="1" ht="30" customHeight="1" x14ac:dyDescent="0.15">
      <c r="A158" s="163"/>
      <c r="B158" s="110" t="s">
        <v>347</v>
      </c>
      <c r="C158" s="97" t="s">
        <v>9</v>
      </c>
      <c r="D158" s="97" t="s">
        <v>9</v>
      </c>
      <c r="E158" s="98">
        <f>'冠名基金收支明细 (2023)'!E150</f>
        <v>50760</v>
      </c>
      <c r="F158" s="96"/>
      <c r="G158" s="160"/>
      <c r="H158" s="109"/>
      <c r="I158" s="161"/>
      <c r="J158" s="164" t="s">
        <v>192</v>
      </c>
      <c r="K158" s="199" t="s">
        <v>188</v>
      </c>
      <c r="L158" s="157" t="s">
        <v>193</v>
      </c>
    </row>
    <row r="159" spans="1:12" s="158" customFormat="1" ht="30" customHeight="1" x14ac:dyDescent="0.15">
      <c r="A159" s="163"/>
      <c r="B159" s="110" t="s">
        <v>431</v>
      </c>
      <c r="C159" s="98">
        <v>650000</v>
      </c>
      <c r="D159" s="98">
        <v>7800</v>
      </c>
      <c r="E159" s="98">
        <f>C159-D159</f>
        <v>642200</v>
      </c>
      <c r="F159" s="96"/>
      <c r="G159" s="160"/>
      <c r="H159" s="109"/>
      <c r="I159" s="161"/>
      <c r="J159" s="164" t="s">
        <v>192</v>
      </c>
      <c r="K159" s="199" t="s">
        <v>188</v>
      </c>
      <c r="L159" s="157" t="s">
        <v>193</v>
      </c>
    </row>
    <row r="160" spans="1:12" s="158" customFormat="1" ht="30" customHeight="1" x14ac:dyDescent="0.15">
      <c r="A160" s="154" t="s">
        <v>196</v>
      </c>
      <c r="B160" s="104" t="s">
        <v>418</v>
      </c>
      <c r="C160" s="96">
        <f>C162</f>
        <v>0</v>
      </c>
      <c r="D160" s="96">
        <f>D162</f>
        <v>42400</v>
      </c>
      <c r="E160" s="96">
        <f>E161+E162</f>
        <v>7452.5</v>
      </c>
      <c r="F160" s="96">
        <v>12</v>
      </c>
      <c r="G160" s="160">
        <v>130</v>
      </c>
      <c r="H160" s="109" t="s">
        <v>198</v>
      </c>
      <c r="I160" s="161">
        <v>13706203808</v>
      </c>
      <c r="J160" s="113" t="s">
        <v>187</v>
      </c>
      <c r="K160" s="199" t="s">
        <v>199</v>
      </c>
      <c r="L160" s="157" t="s">
        <v>200</v>
      </c>
    </row>
    <row r="161" spans="1:12" s="158" customFormat="1" ht="30" customHeight="1" x14ac:dyDescent="0.15">
      <c r="A161" s="163"/>
      <c r="B161" s="109" t="s">
        <v>347</v>
      </c>
      <c r="C161" s="97" t="s">
        <v>9</v>
      </c>
      <c r="D161" s="97" t="s">
        <v>9</v>
      </c>
      <c r="E161" s="98">
        <f>'冠名基金收支明细 (2023)'!E153</f>
        <v>49852.5</v>
      </c>
      <c r="F161" s="96"/>
      <c r="G161" s="160"/>
      <c r="H161" s="109"/>
      <c r="I161" s="161"/>
      <c r="J161" s="164" t="s">
        <v>187</v>
      </c>
      <c r="K161" s="199" t="s">
        <v>199</v>
      </c>
      <c r="L161" s="157" t="s">
        <v>200</v>
      </c>
    </row>
    <row r="162" spans="1:12" s="158" customFormat="1" ht="30" customHeight="1" x14ac:dyDescent="0.15">
      <c r="A162" s="163"/>
      <c r="B162" s="110" t="s">
        <v>431</v>
      </c>
      <c r="C162" s="98">
        <v>0</v>
      </c>
      <c r="D162" s="98">
        <v>42400</v>
      </c>
      <c r="E162" s="98">
        <f>C162-D162</f>
        <v>-42400</v>
      </c>
      <c r="F162" s="96"/>
      <c r="G162" s="160"/>
      <c r="H162" s="109"/>
      <c r="I162" s="161"/>
      <c r="J162" s="164" t="s">
        <v>187</v>
      </c>
      <c r="K162" s="199" t="s">
        <v>199</v>
      </c>
      <c r="L162" s="157" t="s">
        <v>200</v>
      </c>
    </row>
    <row r="163" spans="1:12" s="158" customFormat="1" ht="30" customHeight="1" x14ac:dyDescent="0.15">
      <c r="A163" s="154" t="s">
        <v>201</v>
      </c>
      <c r="B163" s="104" t="s">
        <v>202</v>
      </c>
      <c r="C163" s="96">
        <f>C164+C167+C170+C173+C176+C179+C182</f>
        <v>0</v>
      </c>
      <c r="D163" s="96">
        <f>D164+D167+D170+D173+D176+D179+D182</f>
        <v>0</v>
      </c>
      <c r="E163" s="96">
        <f>E164+E167+E170+E173+E176+E179+E182</f>
        <v>0</v>
      </c>
      <c r="F163" s="96"/>
      <c r="G163" s="160"/>
      <c r="H163" s="109"/>
      <c r="I163" s="161"/>
      <c r="J163" s="113" t="s">
        <v>10</v>
      </c>
      <c r="K163" s="199" t="s">
        <v>203</v>
      </c>
      <c r="L163" s="157" t="s">
        <v>204</v>
      </c>
    </row>
    <row r="164" spans="1:12" s="158" customFormat="1" ht="30" customHeight="1" x14ac:dyDescent="0.15">
      <c r="A164" s="163"/>
      <c r="B164" s="116" t="s">
        <v>205</v>
      </c>
      <c r="C164" s="115">
        <f>C166</f>
        <v>0</v>
      </c>
      <c r="D164" s="115">
        <f>D166</f>
        <v>0</v>
      </c>
      <c r="E164" s="115">
        <f>E165+E166</f>
        <v>0</v>
      </c>
      <c r="F164" s="96"/>
      <c r="G164" s="160"/>
      <c r="H164" s="109"/>
      <c r="I164" s="161"/>
      <c r="J164" s="164" t="s">
        <v>10</v>
      </c>
      <c r="K164" s="199" t="s">
        <v>206</v>
      </c>
      <c r="L164" s="157" t="s">
        <v>204</v>
      </c>
    </row>
    <row r="165" spans="1:12" s="158" customFormat="1" ht="30" customHeight="1" x14ac:dyDescent="0.15">
      <c r="A165" s="163"/>
      <c r="B165" s="116" t="s">
        <v>347</v>
      </c>
      <c r="C165" s="118" t="s">
        <v>9</v>
      </c>
      <c r="D165" s="118" t="s">
        <v>9</v>
      </c>
      <c r="E165" s="114">
        <f>'冠名基金收支明细 (2023)'!E157</f>
        <v>0</v>
      </c>
      <c r="F165" s="96"/>
      <c r="G165" s="160"/>
      <c r="H165" s="109"/>
      <c r="I165" s="161"/>
      <c r="J165" s="164" t="s">
        <v>10</v>
      </c>
      <c r="K165" s="199" t="s">
        <v>206</v>
      </c>
      <c r="L165" s="157" t="s">
        <v>204</v>
      </c>
    </row>
    <row r="166" spans="1:12" s="158" customFormat="1" ht="30" customHeight="1" x14ac:dyDescent="0.15">
      <c r="A166" s="163"/>
      <c r="B166" s="117" t="s">
        <v>431</v>
      </c>
      <c r="C166" s="114">
        <v>0</v>
      </c>
      <c r="D166" s="114">
        <v>0</v>
      </c>
      <c r="E166" s="114">
        <f>C166-D166</f>
        <v>0</v>
      </c>
      <c r="F166" s="96"/>
      <c r="G166" s="160"/>
      <c r="H166" s="109"/>
      <c r="I166" s="161"/>
      <c r="J166" s="164" t="s">
        <v>10</v>
      </c>
      <c r="K166" s="199" t="s">
        <v>206</v>
      </c>
      <c r="L166" s="157" t="s">
        <v>204</v>
      </c>
    </row>
    <row r="167" spans="1:12" s="158" customFormat="1" ht="30" customHeight="1" x14ac:dyDescent="0.15">
      <c r="A167" s="163"/>
      <c r="B167" s="116" t="s">
        <v>207</v>
      </c>
      <c r="C167" s="115">
        <f>C169</f>
        <v>0</v>
      </c>
      <c r="D167" s="115">
        <f>D169</f>
        <v>0</v>
      </c>
      <c r="E167" s="115">
        <f>E168+E169</f>
        <v>0</v>
      </c>
      <c r="F167" s="96"/>
      <c r="G167" s="160"/>
      <c r="H167" s="109"/>
      <c r="I167" s="161"/>
      <c r="J167" s="164" t="s">
        <v>10</v>
      </c>
      <c r="K167" s="199" t="s">
        <v>208</v>
      </c>
      <c r="L167" s="157" t="s">
        <v>204</v>
      </c>
    </row>
    <row r="168" spans="1:12" s="158" customFormat="1" ht="30" customHeight="1" x14ac:dyDescent="0.15">
      <c r="A168" s="163"/>
      <c r="B168" s="116" t="s">
        <v>347</v>
      </c>
      <c r="C168" s="118" t="s">
        <v>9</v>
      </c>
      <c r="D168" s="118" t="s">
        <v>9</v>
      </c>
      <c r="E168" s="114">
        <f>'冠名基金收支明细 (2023)'!E160</f>
        <v>0</v>
      </c>
      <c r="F168" s="96"/>
      <c r="G168" s="160"/>
      <c r="H168" s="109"/>
      <c r="I168" s="161"/>
      <c r="J168" s="164" t="s">
        <v>10</v>
      </c>
      <c r="K168" s="199" t="s">
        <v>208</v>
      </c>
      <c r="L168" s="157" t="s">
        <v>204</v>
      </c>
    </row>
    <row r="169" spans="1:12" s="158" customFormat="1" ht="30" customHeight="1" x14ac:dyDescent="0.15">
      <c r="A169" s="163"/>
      <c r="B169" s="117" t="s">
        <v>431</v>
      </c>
      <c r="C169" s="114">
        <v>0</v>
      </c>
      <c r="D169" s="114">
        <v>0</v>
      </c>
      <c r="E169" s="114">
        <f>C169-D169</f>
        <v>0</v>
      </c>
      <c r="F169" s="96"/>
      <c r="G169" s="160"/>
      <c r="H169" s="109"/>
      <c r="I169" s="161"/>
      <c r="J169" s="164" t="s">
        <v>10</v>
      </c>
      <c r="K169" s="199" t="s">
        <v>208</v>
      </c>
      <c r="L169" s="157" t="s">
        <v>204</v>
      </c>
    </row>
    <row r="170" spans="1:12" s="158" customFormat="1" ht="30" customHeight="1" x14ac:dyDescent="0.15">
      <c r="A170" s="163"/>
      <c r="B170" s="116" t="s">
        <v>209</v>
      </c>
      <c r="C170" s="115">
        <f>C172</f>
        <v>0</v>
      </c>
      <c r="D170" s="115">
        <f>D172</f>
        <v>0</v>
      </c>
      <c r="E170" s="115">
        <f>E171+E172</f>
        <v>0</v>
      </c>
      <c r="F170" s="96"/>
      <c r="G170" s="160"/>
      <c r="H170" s="109"/>
      <c r="I170" s="161"/>
      <c r="J170" s="164" t="s">
        <v>10</v>
      </c>
      <c r="K170" s="199" t="s">
        <v>210</v>
      </c>
      <c r="L170" s="157" t="s">
        <v>204</v>
      </c>
    </row>
    <row r="171" spans="1:12" s="158" customFormat="1" ht="30" customHeight="1" x14ac:dyDescent="0.15">
      <c r="A171" s="163"/>
      <c r="B171" s="116" t="s">
        <v>347</v>
      </c>
      <c r="C171" s="118" t="s">
        <v>9</v>
      </c>
      <c r="D171" s="118" t="s">
        <v>9</v>
      </c>
      <c r="E171" s="114">
        <f>'冠名基金收支明细 (2023)'!E163</f>
        <v>0</v>
      </c>
      <c r="F171" s="96"/>
      <c r="G171" s="160"/>
      <c r="H171" s="109"/>
      <c r="I171" s="161"/>
      <c r="J171" s="164" t="s">
        <v>10</v>
      </c>
      <c r="K171" s="199" t="s">
        <v>211</v>
      </c>
      <c r="L171" s="157" t="s">
        <v>204</v>
      </c>
    </row>
    <row r="172" spans="1:12" s="158" customFormat="1" ht="30" customHeight="1" x14ac:dyDescent="0.15">
      <c r="A172" s="163"/>
      <c r="B172" s="117" t="s">
        <v>431</v>
      </c>
      <c r="C172" s="114">
        <v>0</v>
      </c>
      <c r="D172" s="114">
        <v>0</v>
      </c>
      <c r="E172" s="114">
        <f>C172-D172</f>
        <v>0</v>
      </c>
      <c r="F172" s="96"/>
      <c r="G172" s="160"/>
      <c r="H172" s="109"/>
      <c r="I172" s="161"/>
      <c r="J172" s="164" t="s">
        <v>10</v>
      </c>
      <c r="K172" s="199" t="s">
        <v>211</v>
      </c>
      <c r="L172" s="157" t="s">
        <v>204</v>
      </c>
    </row>
    <row r="173" spans="1:12" s="158" customFormat="1" ht="30" customHeight="1" x14ac:dyDescent="0.15">
      <c r="A173" s="163"/>
      <c r="B173" s="116" t="s">
        <v>302</v>
      </c>
      <c r="C173" s="115">
        <f>C175</f>
        <v>0</v>
      </c>
      <c r="D173" s="115">
        <f>D175</f>
        <v>0</v>
      </c>
      <c r="E173" s="115">
        <f>E174+E175</f>
        <v>0</v>
      </c>
      <c r="F173" s="96"/>
      <c r="G173" s="160"/>
      <c r="H173" s="109"/>
      <c r="I173" s="161"/>
      <c r="J173" s="164" t="s">
        <v>10</v>
      </c>
      <c r="K173" s="199" t="s">
        <v>303</v>
      </c>
      <c r="L173" s="157" t="s">
        <v>204</v>
      </c>
    </row>
    <row r="174" spans="1:12" s="158" customFormat="1" ht="30" customHeight="1" x14ac:dyDescent="0.15">
      <c r="A174" s="163"/>
      <c r="B174" s="116" t="s">
        <v>347</v>
      </c>
      <c r="C174" s="118" t="s">
        <v>9</v>
      </c>
      <c r="D174" s="118" t="s">
        <v>9</v>
      </c>
      <c r="E174" s="114">
        <f>'冠名基金收支明细 (2023)'!E166</f>
        <v>0</v>
      </c>
      <c r="F174" s="96"/>
      <c r="G174" s="160"/>
      <c r="H174" s="109"/>
      <c r="I174" s="161"/>
      <c r="J174" s="164" t="s">
        <v>10</v>
      </c>
      <c r="K174" s="199" t="s">
        <v>303</v>
      </c>
      <c r="L174" s="157" t="s">
        <v>204</v>
      </c>
    </row>
    <row r="175" spans="1:12" s="158" customFormat="1" ht="30" customHeight="1" x14ac:dyDescent="0.15">
      <c r="A175" s="163"/>
      <c r="B175" s="117" t="s">
        <v>431</v>
      </c>
      <c r="C175" s="114">
        <v>0</v>
      </c>
      <c r="D175" s="114">
        <v>0</v>
      </c>
      <c r="E175" s="114">
        <f>C175-D175</f>
        <v>0</v>
      </c>
      <c r="F175" s="96"/>
      <c r="G175" s="160"/>
      <c r="H175" s="109"/>
      <c r="I175" s="161"/>
      <c r="J175" s="164" t="s">
        <v>10</v>
      </c>
      <c r="K175" s="199" t="s">
        <v>303</v>
      </c>
      <c r="L175" s="157" t="s">
        <v>204</v>
      </c>
    </row>
    <row r="176" spans="1:12" s="158" customFormat="1" ht="30" customHeight="1" x14ac:dyDescent="0.15">
      <c r="A176" s="163"/>
      <c r="B176" s="116" t="s">
        <v>395</v>
      </c>
      <c r="C176" s="115">
        <f>C178</f>
        <v>0</v>
      </c>
      <c r="D176" s="115">
        <f>D178</f>
        <v>0</v>
      </c>
      <c r="E176" s="115">
        <f>E177+E178</f>
        <v>0</v>
      </c>
      <c r="F176" s="96"/>
      <c r="G176" s="160"/>
      <c r="H176" s="109"/>
      <c r="I176" s="161"/>
      <c r="J176" s="164" t="s">
        <v>10</v>
      </c>
      <c r="K176" s="199" t="s">
        <v>305</v>
      </c>
      <c r="L176" s="157" t="s">
        <v>204</v>
      </c>
    </row>
    <row r="177" spans="1:13" s="158" customFormat="1" ht="30" customHeight="1" x14ac:dyDescent="0.15">
      <c r="A177" s="163"/>
      <c r="B177" s="116" t="s">
        <v>347</v>
      </c>
      <c r="C177" s="118" t="s">
        <v>9</v>
      </c>
      <c r="D177" s="118" t="s">
        <v>9</v>
      </c>
      <c r="E177" s="114">
        <f>'冠名基金收支明细 (2023)'!E169</f>
        <v>0</v>
      </c>
      <c r="F177" s="96"/>
      <c r="G177" s="160"/>
      <c r="H177" s="109"/>
      <c r="I177" s="161"/>
      <c r="J177" s="164" t="s">
        <v>10</v>
      </c>
      <c r="K177" s="199" t="s">
        <v>305</v>
      </c>
      <c r="L177" s="157" t="s">
        <v>204</v>
      </c>
    </row>
    <row r="178" spans="1:13" s="158" customFormat="1" ht="30" customHeight="1" x14ac:dyDescent="0.15">
      <c r="A178" s="163"/>
      <c r="B178" s="117" t="s">
        <v>431</v>
      </c>
      <c r="C178" s="114">
        <v>0</v>
      </c>
      <c r="D178" s="114">
        <v>0</v>
      </c>
      <c r="E178" s="114">
        <f>C178-D178</f>
        <v>0</v>
      </c>
      <c r="F178" s="96"/>
      <c r="G178" s="160"/>
      <c r="H178" s="109"/>
      <c r="I178" s="161"/>
      <c r="J178" s="164" t="s">
        <v>10</v>
      </c>
      <c r="K178" s="199" t="s">
        <v>305</v>
      </c>
      <c r="L178" s="157" t="s">
        <v>204</v>
      </c>
    </row>
    <row r="179" spans="1:13" s="158" customFormat="1" ht="30" customHeight="1" x14ac:dyDescent="0.15">
      <c r="A179" s="163"/>
      <c r="B179" s="117" t="s">
        <v>396</v>
      </c>
      <c r="C179" s="115">
        <f>C181</f>
        <v>0</v>
      </c>
      <c r="D179" s="115">
        <f>D181</f>
        <v>0</v>
      </c>
      <c r="E179" s="115">
        <f>E180+E181</f>
        <v>0</v>
      </c>
      <c r="F179" s="96"/>
      <c r="G179" s="160"/>
      <c r="H179" s="109"/>
      <c r="I179" s="161"/>
      <c r="J179" s="164" t="s">
        <v>10</v>
      </c>
      <c r="K179" s="199" t="s">
        <v>394</v>
      </c>
      <c r="L179" s="157" t="s">
        <v>204</v>
      </c>
    </row>
    <row r="180" spans="1:13" s="158" customFormat="1" ht="30" customHeight="1" x14ac:dyDescent="0.15">
      <c r="A180" s="163"/>
      <c r="B180" s="117" t="s">
        <v>438</v>
      </c>
      <c r="C180" s="118" t="s">
        <v>9</v>
      </c>
      <c r="D180" s="118" t="s">
        <v>9</v>
      </c>
      <c r="E180" s="114">
        <f>'冠名基金收支明细 (2023)'!E172</f>
        <v>0</v>
      </c>
      <c r="F180" s="96"/>
      <c r="G180" s="160"/>
      <c r="H180" s="109"/>
      <c r="I180" s="161"/>
      <c r="J180" s="164" t="s">
        <v>10</v>
      </c>
      <c r="K180" s="199" t="s">
        <v>394</v>
      </c>
      <c r="L180" s="157" t="s">
        <v>204</v>
      </c>
    </row>
    <row r="181" spans="1:13" s="158" customFormat="1" ht="30" customHeight="1" x14ac:dyDescent="0.15">
      <c r="A181" s="163"/>
      <c r="B181" s="117" t="s">
        <v>431</v>
      </c>
      <c r="C181" s="114">
        <v>0</v>
      </c>
      <c r="D181" s="114">
        <v>0</v>
      </c>
      <c r="E181" s="114">
        <f>C181-D181</f>
        <v>0</v>
      </c>
      <c r="F181" s="96"/>
      <c r="G181" s="160"/>
      <c r="H181" s="109"/>
      <c r="I181" s="161"/>
      <c r="J181" s="164" t="s">
        <v>10</v>
      </c>
      <c r="K181" s="199" t="s">
        <v>394</v>
      </c>
      <c r="L181" s="157" t="s">
        <v>139</v>
      </c>
    </row>
    <row r="182" spans="1:13" s="158" customFormat="1" ht="30" customHeight="1" x14ac:dyDescent="0.15">
      <c r="A182" s="163"/>
      <c r="B182" s="117" t="s">
        <v>398</v>
      </c>
      <c r="C182" s="115">
        <f>C184</f>
        <v>0</v>
      </c>
      <c r="D182" s="115">
        <f>D184</f>
        <v>0</v>
      </c>
      <c r="E182" s="115">
        <f>E183+E184</f>
        <v>0</v>
      </c>
      <c r="F182" s="96"/>
      <c r="G182" s="160"/>
      <c r="H182" s="109"/>
      <c r="I182" s="161"/>
      <c r="J182" s="164" t="s">
        <v>10</v>
      </c>
      <c r="K182" s="199" t="s">
        <v>397</v>
      </c>
      <c r="L182" s="157" t="s">
        <v>139</v>
      </c>
    </row>
    <row r="183" spans="1:13" s="158" customFormat="1" ht="30" customHeight="1" x14ac:dyDescent="0.15">
      <c r="A183" s="163"/>
      <c r="B183" s="117" t="s">
        <v>441</v>
      </c>
      <c r="C183" s="118" t="s">
        <v>9</v>
      </c>
      <c r="D183" s="118" t="s">
        <v>9</v>
      </c>
      <c r="E183" s="114">
        <f>'冠名基金收支明细 (2023)'!E174</f>
        <v>0</v>
      </c>
      <c r="F183" s="96"/>
      <c r="G183" s="160"/>
      <c r="H183" s="109"/>
      <c r="I183" s="161"/>
      <c r="J183" s="164" t="s">
        <v>10</v>
      </c>
      <c r="K183" s="199" t="s">
        <v>397</v>
      </c>
      <c r="L183" s="157" t="s">
        <v>226</v>
      </c>
    </row>
    <row r="184" spans="1:13" s="158" customFormat="1" ht="30" customHeight="1" x14ac:dyDescent="0.15">
      <c r="A184" s="163"/>
      <c r="B184" s="117" t="s">
        <v>442</v>
      </c>
      <c r="C184" s="114">
        <v>0</v>
      </c>
      <c r="D184" s="114">
        <v>0</v>
      </c>
      <c r="E184" s="114">
        <f>C184-D184</f>
        <v>0</v>
      </c>
      <c r="F184" s="96"/>
      <c r="G184" s="160"/>
      <c r="H184" s="109"/>
      <c r="I184" s="161"/>
      <c r="J184" s="164" t="s">
        <v>10</v>
      </c>
      <c r="K184" s="199" t="s">
        <v>397</v>
      </c>
      <c r="L184" s="157" t="s">
        <v>251</v>
      </c>
    </row>
    <row r="185" spans="1:13" ht="30" customHeight="1" x14ac:dyDescent="0.15">
      <c r="A185" s="154" t="s">
        <v>218</v>
      </c>
      <c r="B185" s="104" t="s">
        <v>419</v>
      </c>
      <c r="C185" s="96">
        <f>C187</f>
        <v>150000</v>
      </c>
      <c r="D185" s="96">
        <f>D187</f>
        <v>120000</v>
      </c>
      <c r="E185" s="96">
        <f>E186+E187</f>
        <v>30000</v>
      </c>
      <c r="F185" s="96">
        <v>10</v>
      </c>
      <c r="G185" s="160">
        <v>100</v>
      </c>
      <c r="H185" s="109" t="s">
        <v>220</v>
      </c>
      <c r="I185" s="161">
        <v>13805234229</v>
      </c>
      <c r="J185" s="113" t="s">
        <v>187</v>
      </c>
      <c r="K185" s="102" t="s">
        <v>337</v>
      </c>
      <c r="L185" s="157" t="s">
        <v>222</v>
      </c>
      <c r="M185" s="207"/>
    </row>
    <row r="186" spans="1:13" ht="30" customHeight="1" x14ac:dyDescent="0.15">
      <c r="A186" s="163"/>
      <c r="B186" s="117" t="s">
        <v>439</v>
      </c>
      <c r="C186" s="118" t="s">
        <v>9</v>
      </c>
      <c r="D186" s="118" t="s">
        <v>9</v>
      </c>
      <c r="E186" s="98">
        <f>'冠名基金收支明细 (2023)'!E176</f>
        <v>0</v>
      </c>
      <c r="F186" s="96"/>
      <c r="G186" s="160"/>
      <c r="H186" s="109"/>
      <c r="I186" s="161"/>
      <c r="J186" s="164" t="s">
        <v>187</v>
      </c>
      <c r="K186" s="103" t="s">
        <v>337</v>
      </c>
      <c r="L186" s="157" t="s">
        <v>222</v>
      </c>
      <c r="M186" s="207"/>
    </row>
    <row r="187" spans="1:13" ht="30" customHeight="1" x14ac:dyDescent="0.15">
      <c r="A187" s="163"/>
      <c r="B187" s="117" t="s">
        <v>440</v>
      </c>
      <c r="C187" s="98">
        <v>150000</v>
      </c>
      <c r="D187" s="98">
        <v>120000</v>
      </c>
      <c r="E187" s="114">
        <f>C187-D187</f>
        <v>30000</v>
      </c>
      <c r="F187" s="96"/>
      <c r="G187" s="160"/>
      <c r="H187" s="109"/>
      <c r="I187" s="161"/>
      <c r="J187" s="164" t="s">
        <v>187</v>
      </c>
      <c r="K187" s="103" t="s">
        <v>337</v>
      </c>
      <c r="L187" s="157" t="s">
        <v>85</v>
      </c>
      <c r="M187" s="207"/>
    </row>
    <row r="188" spans="1:13" ht="30" customHeight="1" x14ac:dyDescent="0.15">
      <c r="A188" s="154" t="s">
        <v>223</v>
      </c>
      <c r="B188" s="104" t="s">
        <v>353</v>
      </c>
      <c r="C188" s="96">
        <f>C190</f>
        <v>200000</v>
      </c>
      <c r="D188" s="96">
        <f>D190</f>
        <v>0</v>
      </c>
      <c r="E188" s="96">
        <f>E189+E190</f>
        <v>250000</v>
      </c>
      <c r="F188" s="96"/>
      <c r="G188" s="160"/>
      <c r="H188" s="109"/>
      <c r="I188" s="161"/>
      <c r="J188" s="113" t="s">
        <v>187</v>
      </c>
      <c r="K188" s="161" t="s">
        <v>225</v>
      </c>
      <c r="L188" s="157" t="s">
        <v>226</v>
      </c>
      <c r="M188" s="207"/>
    </row>
    <row r="189" spans="1:13" ht="30" customHeight="1" x14ac:dyDescent="0.15">
      <c r="A189" s="163"/>
      <c r="B189" s="117" t="s">
        <v>441</v>
      </c>
      <c r="C189" s="97" t="s">
        <v>9</v>
      </c>
      <c r="D189" s="97" t="s">
        <v>9</v>
      </c>
      <c r="E189" s="98">
        <f>'冠名基金收支明细 (2023)'!E179</f>
        <v>50000</v>
      </c>
      <c r="F189" s="96"/>
      <c r="G189" s="160"/>
      <c r="H189" s="109"/>
      <c r="I189" s="161"/>
      <c r="J189" s="164" t="s">
        <v>187</v>
      </c>
      <c r="K189" s="161" t="s">
        <v>225</v>
      </c>
      <c r="L189" s="157" t="s">
        <v>226</v>
      </c>
      <c r="M189" s="207"/>
    </row>
    <row r="190" spans="1:13" ht="30" customHeight="1" x14ac:dyDescent="0.15">
      <c r="A190" s="163"/>
      <c r="B190" s="117" t="s">
        <v>442</v>
      </c>
      <c r="C190" s="98">
        <v>200000</v>
      </c>
      <c r="D190" s="98">
        <v>0</v>
      </c>
      <c r="E190" s="98">
        <f>C190-D190</f>
        <v>200000</v>
      </c>
      <c r="F190" s="96"/>
      <c r="G190" s="160"/>
      <c r="H190" s="109"/>
      <c r="I190" s="161"/>
      <c r="J190" s="164" t="s">
        <v>187</v>
      </c>
      <c r="K190" s="161" t="s">
        <v>225</v>
      </c>
      <c r="L190" s="157" t="s">
        <v>226</v>
      </c>
      <c r="M190" s="207"/>
    </row>
    <row r="191" spans="1:13" ht="30" customHeight="1" x14ac:dyDescent="0.15">
      <c r="A191" s="154" t="s">
        <v>227</v>
      </c>
      <c r="B191" s="104" t="s">
        <v>354</v>
      </c>
      <c r="C191" s="96">
        <f>C193</f>
        <v>0</v>
      </c>
      <c r="D191" s="96">
        <f>D193</f>
        <v>0</v>
      </c>
      <c r="E191" s="96">
        <f>E192+E193</f>
        <v>20000</v>
      </c>
      <c r="F191" s="96"/>
      <c r="G191" s="160"/>
      <c r="H191" s="109"/>
      <c r="I191" s="161"/>
      <c r="J191" s="113" t="s">
        <v>187</v>
      </c>
      <c r="K191" s="161" t="s">
        <v>229</v>
      </c>
      <c r="L191" s="157" t="s">
        <v>230</v>
      </c>
      <c r="M191" s="207"/>
    </row>
    <row r="192" spans="1:13" ht="30" customHeight="1" x14ac:dyDescent="0.15">
      <c r="A192" s="163"/>
      <c r="B192" s="117" t="s">
        <v>441</v>
      </c>
      <c r="C192" s="97" t="s">
        <v>9</v>
      </c>
      <c r="D192" s="97" t="s">
        <v>9</v>
      </c>
      <c r="E192" s="98">
        <f>'冠名基金收支明细 (2023)'!E182</f>
        <v>20000</v>
      </c>
      <c r="F192" s="96"/>
      <c r="G192" s="160"/>
      <c r="H192" s="109"/>
      <c r="I192" s="161"/>
      <c r="J192" s="164" t="s">
        <v>187</v>
      </c>
      <c r="K192" s="161" t="s">
        <v>229</v>
      </c>
      <c r="L192" s="157" t="s">
        <v>230</v>
      </c>
      <c r="M192" s="207"/>
    </row>
    <row r="193" spans="1:13" ht="30" customHeight="1" x14ac:dyDescent="0.15">
      <c r="A193" s="163"/>
      <c r="B193" s="117" t="s">
        <v>442</v>
      </c>
      <c r="C193" s="98">
        <v>0</v>
      </c>
      <c r="D193" s="98">
        <v>0</v>
      </c>
      <c r="E193" s="98">
        <f>C193-D193</f>
        <v>0</v>
      </c>
      <c r="F193" s="96"/>
      <c r="G193" s="160"/>
      <c r="H193" s="109"/>
      <c r="I193" s="161"/>
      <c r="J193" s="164" t="s">
        <v>187</v>
      </c>
      <c r="K193" s="161" t="s">
        <v>229</v>
      </c>
      <c r="L193" s="157" t="s">
        <v>230</v>
      </c>
      <c r="M193" s="207"/>
    </row>
    <row r="194" spans="1:13" ht="30" customHeight="1" x14ac:dyDescent="0.15">
      <c r="A194" s="154" t="s">
        <v>233</v>
      </c>
      <c r="B194" s="104" t="s">
        <v>420</v>
      </c>
      <c r="C194" s="96">
        <f>C195+C200+C205+C208</f>
        <v>150000</v>
      </c>
      <c r="D194" s="96">
        <f>D195+D200+D205+D208</f>
        <v>200000</v>
      </c>
      <c r="E194" s="96">
        <f>E195+E200+E205+E208</f>
        <v>0</v>
      </c>
      <c r="F194" s="98"/>
      <c r="G194" s="176"/>
      <c r="H194" s="109"/>
      <c r="I194" s="161"/>
      <c r="J194" s="113" t="s">
        <v>10</v>
      </c>
      <c r="K194" s="199" t="s">
        <v>235</v>
      </c>
      <c r="L194" s="157" t="s">
        <v>236</v>
      </c>
    </row>
    <row r="195" spans="1:13" ht="30" customHeight="1" x14ac:dyDescent="0.15">
      <c r="A195" s="154"/>
      <c r="B195" s="224" t="s">
        <v>237</v>
      </c>
      <c r="C195" s="115">
        <f>C199</f>
        <v>0</v>
      </c>
      <c r="D195" s="115">
        <f>D199</f>
        <v>0</v>
      </c>
      <c r="E195" s="115">
        <f>E198+E199</f>
        <v>0</v>
      </c>
      <c r="F195" s="98"/>
      <c r="G195" s="176"/>
      <c r="H195" s="109"/>
      <c r="I195" s="161"/>
      <c r="J195" s="164" t="s">
        <v>10</v>
      </c>
      <c r="K195" s="161" t="s">
        <v>238</v>
      </c>
      <c r="L195" s="157" t="s">
        <v>236</v>
      </c>
    </row>
    <row r="196" spans="1:13" ht="30" hidden="1" customHeight="1" x14ac:dyDescent="0.15">
      <c r="A196" s="154"/>
      <c r="B196" s="117" t="s">
        <v>45</v>
      </c>
      <c r="C196" s="118" t="s">
        <v>9</v>
      </c>
      <c r="D196" s="118" t="s">
        <v>9</v>
      </c>
      <c r="E196" s="114">
        <f>'冠名基金收支明细 (2022)'!E137</f>
        <v>0</v>
      </c>
      <c r="F196" s="98"/>
      <c r="G196" s="176"/>
      <c r="H196" s="109"/>
      <c r="I196" s="161"/>
      <c r="J196" s="164" t="s">
        <v>10</v>
      </c>
      <c r="K196" s="161" t="s">
        <v>238</v>
      </c>
      <c r="L196" s="157" t="s">
        <v>236</v>
      </c>
    </row>
    <row r="197" spans="1:13" ht="30" hidden="1" customHeight="1" x14ac:dyDescent="0.15">
      <c r="A197" s="154"/>
      <c r="B197" s="117" t="s">
        <v>347</v>
      </c>
      <c r="C197" s="114">
        <v>0</v>
      </c>
      <c r="D197" s="114">
        <v>0</v>
      </c>
      <c r="E197" s="114">
        <f>C197-D197</f>
        <v>0</v>
      </c>
      <c r="F197" s="98"/>
      <c r="G197" s="176"/>
      <c r="H197" s="109"/>
      <c r="I197" s="161"/>
      <c r="J197" s="164" t="s">
        <v>10</v>
      </c>
      <c r="K197" s="161" t="s">
        <v>238</v>
      </c>
      <c r="L197" s="157" t="s">
        <v>236</v>
      </c>
    </row>
    <row r="198" spans="1:13" ht="30" customHeight="1" x14ac:dyDescent="0.15">
      <c r="A198" s="154"/>
      <c r="B198" s="117" t="s">
        <v>439</v>
      </c>
      <c r="C198" s="97" t="s">
        <v>9</v>
      </c>
      <c r="D198" s="97" t="s">
        <v>9</v>
      </c>
      <c r="E198" s="114">
        <f>'冠名基金收支明细 (2023)'!E186</f>
        <v>0</v>
      </c>
      <c r="F198" s="98"/>
      <c r="G198" s="176"/>
      <c r="H198" s="109"/>
      <c r="I198" s="161"/>
      <c r="J198" s="164" t="s">
        <v>10</v>
      </c>
      <c r="K198" s="161" t="s">
        <v>238</v>
      </c>
      <c r="L198" s="157"/>
    </row>
    <row r="199" spans="1:13" ht="30" customHeight="1" x14ac:dyDescent="0.15">
      <c r="A199" s="154"/>
      <c r="B199" s="117" t="s">
        <v>440</v>
      </c>
      <c r="C199" s="114">
        <v>0</v>
      </c>
      <c r="D199" s="114">
        <v>0</v>
      </c>
      <c r="E199" s="98">
        <f>C199-D199</f>
        <v>0</v>
      </c>
      <c r="F199" s="98"/>
      <c r="G199" s="176"/>
      <c r="H199" s="109"/>
      <c r="I199" s="161"/>
      <c r="J199" s="164" t="s">
        <v>10</v>
      </c>
      <c r="K199" s="161" t="s">
        <v>238</v>
      </c>
      <c r="L199" s="157"/>
    </row>
    <row r="200" spans="1:13" ht="30" customHeight="1" x14ac:dyDescent="0.15">
      <c r="A200" s="154"/>
      <c r="B200" s="224" t="s">
        <v>239</v>
      </c>
      <c r="C200" s="115">
        <f>C202</f>
        <v>0</v>
      </c>
      <c r="D200" s="115">
        <f>D202</f>
        <v>0</v>
      </c>
      <c r="E200" s="115">
        <f>E203+E204</f>
        <v>0</v>
      </c>
      <c r="F200" s="98"/>
      <c r="G200" s="176"/>
      <c r="H200" s="109"/>
      <c r="I200" s="161"/>
      <c r="J200" s="164" t="s">
        <v>10</v>
      </c>
      <c r="K200" s="161" t="s">
        <v>240</v>
      </c>
      <c r="L200" s="157" t="s">
        <v>236</v>
      </c>
    </row>
    <row r="201" spans="1:13" ht="30" hidden="1" customHeight="1" x14ac:dyDescent="0.15">
      <c r="A201" s="154"/>
      <c r="B201" s="117" t="s">
        <v>45</v>
      </c>
      <c r="C201" s="118" t="s">
        <v>9</v>
      </c>
      <c r="D201" s="118" t="s">
        <v>9</v>
      </c>
      <c r="E201" s="114">
        <f>'冠名基金收支明细 (2022)'!E139</f>
        <v>0</v>
      </c>
      <c r="F201" s="98"/>
      <c r="G201" s="176"/>
      <c r="H201" s="109"/>
      <c r="I201" s="161"/>
      <c r="J201" s="164" t="s">
        <v>10</v>
      </c>
      <c r="K201" s="161" t="s">
        <v>240</v>
      </c>
      <c r="L201" s="157" t="s">
        <v>236</v>
      </c>
    </row>
    <row r="202" spans="1:13" ht="30" hidden="1" customHeight="1" x14ac:dyDescent="0.15">
      <c r="A202" s="154"/>
      <c r="B202" s="117" t="s">
        <v>347</v>
      </c>
      <c r="C202" s="114">
        <v>0</v>
      </c>
      <c r="D202" s="114">
        <v>0</v>
      </c>
      <c r="E202" s="114">
        <f>C202-D202</f>
        <v>0</v>
      </c>
      <c r="F202" s="98"/>
      <c r="G202" s="176"/>
      <c r="H202" s="109"/>
      <c r="I202" s="161"/>
      <c r="J202" s="164" t="s">
        <v>10</v>
      </c>
      <c r="K202" s="161" t="s">
        <v>240</v>
      </c>
      <c r="L202" s="157" t="s">
        <v>236</v>
      </c>
    </row>
    <row r="203" spans="1:13" ht="30" customHeight="1" x14ac:dyDescent="0.15">
      <c r="A203" s="154"/>
      <c r="B203" s="117" t="s">
        <v>347</v>
      </c>
      <c r="C203" s="97" t="s">
        <v>9</v>
      </c>
      <c r="D203" s="97" t="s">
        <v>9</v>
      </c>
      <c r="E203" s="114">
        <f>'冠名基金收支明细 (2023)'!E189</f>
        <v>0</v>
      </c>
      <c r="F203" s="98"/>
      <c r="G203" s="176"/>
      <c r="H203" s="109"/>
      <c r="I203" s="161"/>
      <c r="J203" s="164" t="s">
        <v>10</v>
      </c>
      <c r="K203" s="161" t="s">
        <v>240</v>
      </c>
      <c r="L203" s="157"/>
    </row>
    <row r="204" spans="1:13" ht="30" customHeight="1" x14ac:dyDescent="0.15">
      <c r="A204" s="154"/>
      <c r="B204" s="117" t="s">
        <v>431</v>
      </c>
      <c r="C204" s="114">
        <v>0</v>
      </c>
      <c r="D204" s="114">
        <v>0</v>
      </c>
      <c r="E204" s="98">
        <f>C204-D204</f>
        <v>0</v>
      </c>
      <c r="F204" s="98"/>
      <c r="G204" s="176"/>
      <c r="H204" s="109"/>
      <c r="I204" s="161"/>
      <c r="J204" s="164" t="s">
        <v>10</v>
      </c>
      <c r="K204" s="161" t="s">
        <v>240</v>
      </c>
      <c r="L204" s="157"/>
    </row>
    <row r="205" spans="1:13" ht="30" customHeight="1" x14ac:dyDescent="0.15">
      <c r="A205" s="154"/>
      <c r="B205" s="225" t="s">
        <v>306</v>
      </c>
      <c r="C205" s="115">
        <f>C207</f>
        <v>100000</v>
      </c>
      <c r="D205" s="115">
        <f>D207</f>
        <v>150000</v>
      </c>
      <c r="E205" s="115">
        <f>E206+E207</f>
        <v>0</v>
      </c>
      <c r="F205" s="98"/>
      <c r="G205" s="176"/>
      <c r="H205" s="109"/>
      <c r="I205" s="161"/>
      <c r="J205" s="164" t="s">
        <v>10</v>
      </c>
      <c r="K205" s="161" t="s">
        <v>307</v>
      </c>
      <c r="L205" s="157" t="s">
        <v>236</v>
      </c>
    </row>
    <row r="206" spans="1:13" ht="30" customHeight="1" x14ac:dyDescent="0.15">
      <c r="A206" s="154"/>
      <c r="B206" s="117" t="s">
        <v>347</v>
      </c>
      <c r="C206" s="118" t="s">
        <v>9</v>
      </c>
      <c r="D206" s="118" t="s">
        <v>9</v>
      </c>
      <c r="E206" s="114">
        <f>'冠名基金收支明细 (2023)'!E192</f>
        <v>50000</v>
      </c>
      <c r="F206" s="98"/>
      <c r="G206" s="176"/>
      <c r="H206" s="109"/>
      <c r="I206" s="161"/>
      <c r="J206" s="164" t="s">
        <v>10</v>
      </c>
      <c r="K206" s="161" t="s">
        <v>307</v>
      </c>
      <c r="L206" s="157" t="s">
        <v>236</v>
      </c>
    </row>
    <row r="207" spans="1:13" ht="30" customHeight="1" x14ac:dyDescent="0.15">
      <c r="A207" s="154"/>
      <c r="B207" s="117" t="s">
        <v>431</v>
      </c>
      <c r="C207" s="114">
        <v>100000</v>
      </c>
      <c r="D207" s="114">
        <v>150000</v>
      </c>
      <c r="E207" s="114">
        <f>C207-D207</f>
        <v>-50000</v>
      </c>
      <c r="F207" s="98"/>
      <c r="G207" s="176"/>
      <c r="H207" s="109"/>
      <c r="I207" s="161"/>
      <c r="J207" s="164" t="s">
        <v>10</v>
      </c>
      <c r="K207" s="161" t="s">
        <v>307</v>
      </c>
      <c r="L207" s="157" t="s">
        <v>236</v>
      </c>
    </row>
    <row r="208" spans="1:13" ht="30" customHeight="1" x14ac:dyDescent="0.15">
      <c r="A208" s="154"/>
      <c r="B208" s="225" t="s">
        <v>471</v>
      </c>
      <c r="C208" s="115">
        <f>C209</f>
        <v>50000</v>
      </c>
      <c r="D208" s="115">
        <f>D209</f>
        <v>50000</v>
      </c>
      <c r="E208" s="115">
        <f>E209</f>
        <v>0</v>
      </c>
      <c r="F208" s="98"/>
      <c r="G208" s="176"/>
      <c r="H208" s="109"/>
      <c r="I208" s="161"/>
      <c r="J208" s="164" t="s">
        <v>10</v>
      </c>
      <c r="K208" s="161" t="s">
        <v>472</v>
      </c>
      <c r="L208" s="157"/>
    </row>
    <row r="209" spans="1:12" ht="30" customHeight="1" x14ac:dyDescent="0.15">
      <c r="A209" s="154"/>
      <c r="B209" s="117" t="s">
        <v>431</v>
      </c>
      <c r="C209" s="114">
        <v>50000</v>
      </c>
      <c r="D209" s="114">
        <v>50000</v>
      </c>
      <c r="E209" s="114">
        <f>C209-D209</f>
        <v>0</v>
      </c>
      <c r="F209" s="98"/>
      <c r="G209" s="176"/>
      <c r="H209" s="109"/>
      <c r="I209" s="161"/>
      <c r="J209" s="164" t="s">
        <v>10</v>
      </c>
      <c r="K209" s="161" t="s">
        <v>472</v>
      </c>
      <c r="L209" s="157"/>
    </row>
    <row r="210" spans="1:12" ht="30" customHeight="1" x14ac:dyDescent="0.15">
      <c r="A210" s="154" t="s">
        <v>247</v>
      </c>
      <c r="B210" s="104" t="s">
        <v>421</v>
      </c>
      <c r="C210" s="96">
        <f>C212</f>
        <v>100000</v>
      </c>
      <c r="D210" s="96">
        <f>D212</f>
        <v>0</v>
      </c>
      <c r="E210" s="96">
        <f>E211+E212</f>
        <v>150000</v>
      </c>
      <c r="F210" s="98"/>
      <c r="G210" s="176"/>
      <c r="H210" s="109"/>
      <c r="I210" s="161"/>
      <c r="J210" s="113" t="s">
        <v>249</v>
      </c>
      <c r="K210" s="161" t="s">
        <v>250</v>
      </c>
      <c r="L210" s="157" t="s">
        <v>251</v>
      </c>
    </row>
    <row r="211" spans="1:12" ht="30" customHeight="1" x14ac:dyDescent="0.15">
      <c r="A211" s="154"/>
      <c r="B211" s="110" t="s">
        <v>443</v>
      </c>
      <c r="C211" s="97" t="s">
        <v>9</v>
      </c>
      <c r="D211" s="97" t="s">
        <v>9</v>
      </c>
      <c r="E211" s="98">
        <f>'冠名基金收支明细 (2023)'!E195</f>
        <v>50000</v>
      </c>
      <c r="F211" s="98"/>
      <c r="G211" s="176"/>
      <c r="H211" s="109"/>
      <c r="I211" s="161"/>
      <c r="J211" s="164" t="s">
        <v>249</v>
      </c>
      <c r="K211" s="161" t="s">
        <v>250</v>
      </c>
      <c r="L211" s="157" t="s">
        <v>251</v>
      </c>
    </row>
    <row r="212" spans="1:12" ht="30" customHeight="1" x14ac:dyDescent="0.15">
      <c r="A212" s="154"/>
      <c r="B212" s="110" t="s">
        <v>431</v>
      </c>
      <c r="C212" s="98">
        <v>100000</v>
      </c>
      <c r="D212" s="98">
        <v>0</v>
      </c>
      <c r="E212" s="98">
        <f>C212-D212</f>
        <v>100000</v>
      </c>
      <c r="F212" s="98"/>
      <c r="G212" s="176"/>
      <c r="H212" s="109"/>
      <c r="I212" s="161"/>
      <c r="J212" s="164" t="s">
        <v>249</v>
      </c>
      <c r="K212" s="161" t="s">
        <v>250</v>
      </c>
      <c r="L212" s="157" t="s">
        <v>251</v>
      </c>
    </row>
    <row r="213" spans="1:12" ht="30" customHeight="1" x14ac:dyDescent="0.15">
      <c r="A213" s="154" t="s">
        <v>252</v>
      </c>
      <c r="B213" s="104" t="s">
        <v>422</v>
      </c>
      <c r="C213" s="96">
        <f>C216</f>
        <v>0</v>
      </c>
      <c r="D213" s="96">
        <f>D216</f>
        <v>0</v>
      </c>
      <c r="E213" s="96">
        <f>E214+E215</f>
        <v>0</v>
      </c>
      <c r="F213" s="98"/>
      <c r="G213" s="176"/>
      <c r="H213" s="109"/>
      <c r="I213" s="161"/>
      <c r="J213" s="113" t="s">
        <v>249</v>
      </c>
      <c r="K213" s="161" t="s">
        <v>254</v>
      </c>
      <c r="L213" s="157" t="s">
        <v>255</v>
      </c>
    </row>
    <row r="214" spans="1:12" ht="30" hidden="1" customHeight="1" x14ac:dyDescent="0.15">
      <c r="A214" s="154"/>
      <c r="B214" s="110" t="s">
        <v>348</v>
      </c>
      <c r="C214" s="97" t="s">
        <v>9</v>
      </c>
      <c r="D214" s="97" t="s">
        <v>9</v>
      </c>
      <c r="E214" s="98">
        <f>'冠名基金收支明细 (2022)'!E144</f>
        <v>0</v>
      </c>
      <c r="F214" s="98"/>
      <c r="G214" s="176"/>
      <c r="H214" s="109"/>
      <c r="I214" s="161"/>
      <c r="J214" s="164" t="s">
        <v>249</v>
      </c>
      <c r="K214" s="161" t="s">
        <v>254</v>
      </c>
      <c r="L214" s="157" t="s">
        <v>255</v>
      </c>
    </row>
    <row r="215" spans="1:12" ht="30" customHeight="1" x14ac:dyDescent="0.15">
      <c r="A215" s="154"/>
      <c r="B215" s="110" t="s">
        <v>347</v>
      </c>
      <c r="C215" s="97" t="s">
        <v>9</v>
      </c>
      <c r="D215" s="97" t="s">
        <v>9</v>
      </c>
      <c r="E215" s="98">
        <f>'冠名基金收支明细 (2023)'!E198</f>
        <v>0</v>
      </c>
      <c r="F215" s="98"/>
      <c r="G215" s="176"/>
      <c r="H215" s="109"/>
      <c r="I215" s="161"/>
      <c r="J215" s="164" t="s">
        <v>249</v>
      </c>
      <c r="K215" s="161" t="s">
        <v>254</v>
      </c>
      <c r="L215" s="157" t="s">
        <v>255</v>
      </c>
    </row>
    <row r="216" spans="1:12" ht="30" customHeight="1" x14ac:dyDescent="0.15">
      <c r="A216" s="154"/>
      <c r="B216" s="110" t="s">
        <v>431</v>
      </c>
      <c r="C216" s="98">
        <v>0</v>
      </c>
      <c r="D216" s="98">
        <v>0</v>
      </c>
      <c r="E216" s="98">
        <f>C216-D216</f>
        <v>0</v>
      </c>
      <c r="F216" s="98"/>
      <c r="G216" s="176"/>
      <c r="H216" s="109"/>
      <c r="I216" s="161"/>
      <c r="J216" s="164" t="s">
        <v>249</v>
      </c>
      <c r="K216" s="161" t="s">
        <v>254</v>
      </c>
      <c r="L216" s="157"/>
    </row>
    <row r="217" spans="1:12" ht="30" customHeight="1" x14ac:dyDescent="0.15">
      <c r="A217" s="154" t="s">
        <v>256</v>
      </c>
      <c r="B217" s="104" t="s">
        <v>423</v>
      </c>
      <c r="C217" s="96">
        <f>C219</f>
        <v>50000</v>
      </c>
      <c r="D217" s="96">
        <f>D219</f>
        <v>50000</v>
      </c>
      <c r="E217" s="96">
        <f>E218+E219</f>
        <v>50000</v>
      </c>
      <c r="F217" s="98"/>
      <c r="G217" s="176"/>
      <c r="H217" s="109"/>
      <c r="I217" s="161"/>
      <c r="J217" s="113" t="s">
        <v>249</v>
      </c>
      <c r="K217" s="161" t="s">
        <v>258</v>
      </c>
      <c r="L217" s="157" t="s">
        <v>259</v>
      </c>
    </row>
    <row r="218" spans="1:12" ht="30" customHeight="1" x14ac:dyDescent="0.15">
      <c r="A218" s="154"/>
      <c r="B218" s="110" t="s">
        <v>347</v>
      </c>
      <c r="C218" s="97" t="s">
        <v>9</v>
      </c>
      <c r="D218" s="97" t="s">
        <v>9</v>
      </c>
      <c r="E218" s="98">
        <f>'冠名基金收支明细 (2023)'!E201</f>
        <v>50000</v>
      </c>
      <c r="F218" s="98"/>
      <c r="G218" s="176"/>
      <c r="H218" s="109"/>
      <c r="I218" s="161"/>
      <c r="J218" s="164" t="s">
        <v>249</v>
      </c>
      <c r="K218" s="161" t="s">
        <v>258</v>
      </c>
      <c r="L218" s="157" t="s">
        <v>259</v>
      </c>
    </row>
    <row r="219" spans="1:12" ht="30" customHeight="1" x14ac:dyDescent="0.15">
      <c r="A219" s="154"/>
      <c r="B219" s="110" t="s">
        <v>431</v>
      </c>
      <c r="C219" s="98">
        <v>50000</v>
      </c>
      <c r="D219" s="98">
        <v>50000</v>
      </c>
      <c r="E219" s="98">
        <f>C219-D219</f>
        <v>0</v>
      </c>
      <c r="F219" s="98"/>
      <c r="G219" s="176"/>
      <c r="H219" s="109"/>
      <c r="I219" s="161"/>
      <c r="J219" s="164" t="s">
        <v>249</v>
      </c>
      <c r="K219" s="161" t="s">
        <v>258</v>
      </c>
      <c r="L219" s="157" t="s">
        <v>259</v>
      </c>
    </row>
    <row r="220" spans="1:12" ht="30" customHeight="1" x14ac:dyDescent="0.15">
      <c r="A220" s="154" t="s">
        <v>260</v>
      </c>
      <c r="B220" s="104" t="s">
        <v>424</v>
      </c>
      <c r="C220" s="96">
        <f>C223</f>
        <v>50000</v>
      </c>
      <c r="D220" s="96">
        <f>D223</f>
        <v>0</v>
      </c>
      <c r="E220" s="96">
        <f>E221+E222+E223</f>
        <v>50000</v>
      </c>
      <c r="F220" s="98"/>
      <c r="G220" s="176"/>
      <c r="H220" s="109"/>
      <c r="I220" s="161"/>
      <c r="J220" s="113" t="s">
        <v>249</v>
      </c>
      <c r="K220" s="161" t="s">
        <v>262</v>
      </c>
      <c r="L220" s="157" t="s">
        <v>263</v>
      </c>
    </row>
    <row r="221" spans="1:12" ht="30" hidden="1" customHeight="1" x14ac:dyDescent="0.15">
      <c r="A221" s="154"/>
      <c r="B221" s="110" t="s">
        <v>348</v>
      </c>
      <c r="C221" s="97" t="s">
        <v>9</v>
      </c>
      <c r="D221" s="97" t="s">
        <v>9</v>
      </c>
      <c r="E221" s="98">
        <f>'冠名基金收支明细 (2022)'!E148</f>
        <v>0</v>
      </c>
      <c r="F221" s="98"/>
      <c r="G221" s="176"/>
      <c r="H221" s="109"/>
      <c r="I221" s="161"/>
      <c r="J221" s="164" t="s">
        <v>249</v>
      </c>
      <c r="K221" s="161" t="s">
        <v>262</v>
      </c>
      <c r="L221" s="157" t="s">
        <v>263</v>
      </c>
    </row>
    <row r="222" spans="1:12" ht="30" customHeight="1" x14ac:dyDescent="0.15">
      <c r="A222" s="154"/>
      <c r="B222" s="110" t="s">
        <v>347</v>
      </c>
      <c r="C222" s="97" t="s">
        <v>9</v>
      </c>
      <c r="D222" s="97" t="s">
        <v>9</v>
      </c>
      <c r="E222" s="98">
        <f>'冠名基金收支明细 (2023)'!E204</f>
        <v>0</v>
      </c>
      <c r="F222" s="98"/>
      <c r="G222" s="176"/>
      <c r="H222" s="109"/>
      <c r="I222" s="161"/>
      <c r="J222" s="164" t="s">
        <v>249</v>
      </c>
      <c r="K222" s="161" t="s">
        <v>262</v>
      </c>
      <c r="L222" s="157" t="s">
        <v>263</v>
      </c>
    </row>
    <row r="223" spans="1:12" ht="30" customHeight="1" x14ac:dyDescent="0.15">
      <c r="A223" s="154"/>
      <c r="B223" s="110" t="s">
        <v>431</v>
      </c>
      <c r="C223" s="98">
        <v>50000</v>
      </c>
      <c r="D223" s="98">
        <v>0</v>
      </c>
      <c r="E223" s="98">
        <f>C223-D223</f>
        <v>50000</v>
      </c>
      <c r="F223" s="98"/>
      <c r="G223" s="176"/>
      <c r="H223" s="109"/>
      <c r="I223" s="161"/>
      <c r="J223" s="164" t="s">
        <v>249</v>
      </c>
      <c r="K223" s="161" t="s">
        <v>262</v>
      </c>
      <c r="L223" s="157"/>
    </row>
    <row r="224" spans="1:12" ht="30" customHeight="1" x14ac:dyDescent="0.15">
      <c r="A224" s="154" t="s">
        <v>264</v>
      </c>
      <c r="B224" s="104" t="s">
        <v>425</v>
      </c>
      <c r="C224" s="96">
        <f>C226</f>
        <v>100000</v>
      </c>
      <c r="D224" s="96">
        <f>D226</f>
        <v>0</v>
      </c>
      <c r="E224" s="96">
        <f>E225+E226</f>
        <v>108740</v>
      </c>
      <c r="F224" s="98"/>
      <c r="G224" s="176"/>
      <c r="H224" s="109"/>
      <c r="I224" s="161"/>
      <c r="J224" s="113" t="s">
        <v>249</v>
      </c>
      <c r="K224" s="161" t="s">
        <v>266</v>
      </c>
      <c r="L224" s="157" t="s">
        <v>267</v>
      </c>
    </row>
    <row r="225" spans="1:12" ht="30" customHeight="1" x14ac:dyDescent="0.15">
      <c r="A225" s="154"/>
      <c r="B225" s="110" t="s">
        <v>347</v>
      </c>
      <c r="C225" s="97" t="s">
        <v>9</v>
      </c>
      <c r="D225" s="97" t="s">
        <v>9</v>
      </c>
      <c r="E225" s="98">
        <f>'冠名基金收支明细 (2023)'!E207</f>
        <v>8740</v>
      </c>
      <c r="F225" s="98"/>
      <c r="G225" s="176"/>
      <c r="H225" s="109"/>
      <c r="I225" s="161"/>
      <c r="J225" s="164" t="s">
        <v>249</v>
      </c>
      <c r="K225" s="161" t="s">
        <v>266</v>
      </c>
      <c r="L225" s="157" t="s">
        <v>267</v>
      </c>
    </row>
    <row r="226" spans="1:12" ht="30" customHeight="1" x14ac:dyDescent="0.15">
      <c r="A226" s="154"/>
      <c r="B226" s="110" t="s">
        <v>431</v>
      </c>
      <c r="C226" s="98">
        <v>100000</v>
      </c>
      <c r="D226" s="98">
        <v>0</v>
      </c>
      <c r="E226" s="98">
        <f>C226-D226</f>
        <v>100000</v>
      </c>
      <c r="F226" s="98"/>
      <c r="G226" s="176"/>
      <c r="H226" s="109"/>
      <c r="I226" s="161"/>
      <c r="J226" s="164" t="s">
        <v>249</v>
      </c>
      <c r="K226" s="161" t="s">
        <v>266</v>
      </c>
      <c r="L226" s="157" t="s">
        <v>267</v>
      </c>
    </row>
    <row r="227" spans="1:12" ht="30" customHeight="1" x14ac:dyDescent="0.15">
      <c r="A227" s="154" t="s">
        <v>268</v>
      </c>
      <c r="B227" s="104" t="s">
        <v>269</v>
      </c>
      <c r="C227" s="96">
        <f>C229</f>
        <v>50000</v>
      </c>
      <c r="D227" s="96">
        <f>D229</f>
        <v>0</v>
      </c>
      <c r="E227" s="96">
        <f>E228+E229</f>
        <v>50000</v>
      </c>
      <c r="F227" s="98"/>
      <c r="G227" s="176"/>
      <c r="H227" s="109"/>
      <c r="I227" s="161"/>
      <c r="J227" s="113" t="s">
        <v>249</v>
      </c>
      <c r="K227" s="161" t="s">
        <v>270</v>
      </c>
      <c r="L227" s="157" t="s">
        <v>271</v>
      </c>
    </row>
    <row r="228" spans="1:12" ht="30" customHeight="1" x14ac:dyDescent="0.15">
      <c r="A228" s="154"/>
      <c r="B228" s="110" t="s">
        <v>347</v>
      </c>
      <c r="C228" s="97" t="s">
        <v>9</v>
      </c>
      <c r="D228" s="97" t="s">
        <v>9</v>
      </c>
      <c r="E228" s="98">
        <f>'冠名基金收支明细 (2023)'!E210</f>
        <v>0</v>
      </c>
      <c r="F228" s="98"/>
      <c r="G228" s="176"/>
      <c r="H228" s="109"/>
      <c r="I228" s="161"/>
      <c r="J228" s="164" t="s">
        <v>249</v>
      </c>
      <c r="K228" s="161" t="s">
        <v>270</v>
      </c>
      <c r="L228" s="157" t="s">
        <v>274</v>
      </c>
    </row>
    <row r="229" spans="1:12" ht="30" customHeight="1" x14ac:dyDescent="0.15">
      <c r="A229" s="154"/>
      <c r="B229" s="110" t="s">
        <v>431</v>
      </c>
      <c r="C229" s="98">
        <v>50000</v>
      </c>
      <c r="D229" s="98">
        <v>0</v>
      </c>
      <c r="E229" s="98">
        <f>C229-D229</f>
        <v>50000</v>
      </c>
      <c r="F229" s="98"/>
      <c r="G229" s="176"/>
      <c r="H229" s="109"/>
      <c r="I229" s="161"/>
      <c r="J229" s="164" t="s">
        <v>249</v>
      </c>
      <c r="K229" s="161" t="s">
        <v>270</v>
      </c>
      <c r="L229" s="157" t="s">
        <v>278</v>
      </c>
    </row>
    <row r="230" spans="1:12" ht="30" customHeight="1" x14ac:dyDescent="0.15">
      <c r="A230" s="154" t="s">
        <v>272</v>
      </c>
      <c r="B230" s="104" t="s">
        <v>273</v>
      </c>
      <c r="C230" s="96">
        <f>C232</f>
        <v>0</v>
      </c>
      <c r="D230" s="96">
        <f>D232</f>
        <v>0</v>
      </c>
      <c r="E230" s="96">
        <f>E231+E232</f>
        <v>0</v>
      </c>
      <c r="F230" s="98"/>
      <c r="G230" s="176"/>
      <c r="H230" s="109"/>
      <c r="I230" s="161"/>
      <c r="J230" s="113" t="s">
        <v>249</v>
      </c>
      <c r="K230" s="161" t="s">
        <v>270</v>
      </c>
      <c r="L230" s="157" t="s">
        <v>274</v>
      </c>
    </row>
    <row r="231" spans="1:12" ht="30" customHeight="1" x14ac:dyDescent="0.15">
      <c r="A231" s="154"/>
      <c r="B231" s="110" t="s">
        <v>347</v>
      </c>
      <c r="C231" s="97" t="s">
        <v>9</v>
      </c>
      <c r="D231" s="97" t="s">
        <v>9</v>
      </c>
      <c r="E231" s="98">
        <f>'冠名基金收支明细 (2023)'!E213</f>
        <v>0</v>
      </c>
      <c r="F231" s="98"/>
      <c r="G231" s="176"/>
      <c r="H231" s="109"/>
      <c r="I231" s="161"/>
      <c r="J231" s="164" t="s">
        <v>249</v>
      </c>
      <c r="K231" s="161" t="s">
        <v>270</v>
      </c>
      <c r="L231" s="157" t="s">
        <v>274</v>
      </c>
    </row>
    <row r="232" spans="1:12" ht="30" customHeight="1" x14ac:dyDescent="0.15">
      <c r="A232" s="154"/>
      <c r="B232" s="110" t="s">
        <v>431</v>
      </c>
      <c r="C232" s="98">
        <v>0</v>
      </c>
      <c r="D232" s="98">
        <v>0</v>
      </c>
      <c r="E232" s="98">
        <f>C232-D232</f>
        <v>0</v>
      </c>
      <c r="F232" s="98"/>
      <c r="G232" s="176"/>
      <c r="H232" s="109"/>
      <c r="I232" s="161"/>
      <c r="J232" s="164" t="s">
        <v>249</v>
      </c>
      <c r="K232" s="161" t="s">
        <v>270</v>
      </c>
      <c r="L232" s="157" t="s">
        <v>274</v>
      </c>
    </row>
    <row r="233" spans="1:12" ht="30" customHeight="1" x14ac:dyDescent="0.15">
      <c r="A233" s="154" t="s">
        <v>402</v>
      </c>
      <c r="B233" s="104" t="s">
        <v>403</v>
      </c>
      <c r="C233" s="96">
        <f>C235</f>
        <v>0</v>
      </c>
      <c r="D233" s="96">
        <f>D235</f>
        <v>0</v>
      </c>
      <c r="E233" s="96">
        <f>E234+E235</f>
        <v>0</v>
      </c>
      <c r="F233" s="98"/>
      <c r="G233" s="176"/>
      <c r="H233" s="109"/>
      <c r="I233" s="161"/>
      <c r="J233" s="113" t="s">
        <v>249</v>
      </c>
      <c r="K233" s="161" t="s">
        <v>405</v>
      </c>
      <c r="L233" s="157" t="s">
        <v>406</v>
      </c>
    </row>
    <row r="234" spans="1:12" ht="30" customHeight="1" x14ac:dyDescent="0.15">
      <c r="A234" s="154"/>
      <c r="B234" s="110" t="s">
        <v>347</v>
      </c>
      <c r="C234" s="97" t="s">
        <v>9</v>
      </c>
      <c r="D234" s="97" t="s">
        <v>9</v>
      </c>
      <c r="E234" s="98">
        <f>'冠名基金收支明细 (2023)'!E216</f>
        <v>0</v>
      </c>
      <c r="F234" s="98"/>
      <c r="G234" s="176"/>
      <c r="H234" s="109"/>
      <c r="I234" s="161"/>
      <c r="J234" s="164" t="s">
        <v>249</v>
      </c>
      <c r="K234" s="161" t="s">
        <v>404</v>
      </c>
      <c r="L234" s="157" t="s">
        <v>406</v>
      </c>
    </row>
    <row r="235" spans="1:12" ht="30" customHeight="1" x14ac:dyDescent="0.15">
      <c r="A235" s="154"/>
      <c r="B235" s="110" t="s">
        <v>431</v>
      </c>
      <c r="C235" s="98">
        <v>0</v>
      </c>
      <c r="D235" s="98">
        <v>0</v>
      </c>
      <c r="E235" s="98">
        <f>C235-D235</f>
        <v>0</v>
      </c>
      <c r="F235" s="98"/>
      <c r="G235" s="176"/>
      <c r="H235" s="109"/>
      <c r="I235" s="161"/>
      <c r="J235" s="164" t="s">
        <v>249</v>
      </c>
      <c r="K235" s="161" t="s">
        <v>404</v>
      </c>
      <c r="L235" s="157" t="s">
        <v>444</v>
      </c>
    </row>
    <row r="236" spans="1:12" ht="30" customHeight="1" x14ac:dyDescent="0.15">
      <c r="A236" s="154" t="s">
        <v>275</v>
      </c>
      <c r="B236" s="104" t="s">
        <v>426</v>
      </c>
      <c r="C236" s="96">
        <f>C238</f>
        <v>0</v>
      </c>
      <c r="D236" s="96">
        <f>D238</f>
        <v>600000</v>
      </c>
      <c r="E236" s="96">
        <f>E237+E238</f>
        <v>0</v>
      </c>
      <c r="F236" s="98"/>
      <c r="G236" s="176"/>
      <c r="H236" s="109"/>
      <c r="I236" s="161"/>
      <c r="J236" s="113" t="s">
        <v>187</v>
      </c>
      <c r="K236" s="161" t="s">
        <v>277</v>
      </c>
      <c r="L236" s="157" t="s">
        <v>278</v>
      </c>
    </row>
    <row r="237" spans="1:12" ht="30" customHeight="1" x14ac:dyDescent="0.15">
      <c r="A237" s="154"/>
      <c r="B237" s="110" t="s">
        <v>347</v>
      </c>
      <c r="C237" s="97" t="s">
        <v>9</v>
      </c>
      <c r="D237" s="97" t="s">
        <v>9</v>
      </c>
      <c r="E237" s="98">
        <f>'冠名基金收支明细 (2023)'!E218</f>
        <v>600000</v>
      </c>
      <c r="F237" s="98"/>
      <c r="G237" s="176"/>
      <c r="H237" s="109"/>
      <c r="I237" s="161"/>
      <c r="J237" s="164" t="s">
        <v>187</v>
      </c>
      <c r="K237" s="161" t="s">
        <v>277</v>
      </c>
      <c r="L237" s="157" t="s">
        <v>278</v>
      </c>
    </row>
    <row r="238" spans="1:12" ht="30" customHeight="1" x14ac:dyDescent="0.15">
      <c r="A238" s="154"/>
      <c r="B238" s="110" t="s">
        <v>431</v>
      </c>
      <c r="C238" s="98">
        <v>0</v>
      </c>
      <c r="D238" s="98">
        <v>600000</v>
      </c>
      <c r="E238" s="98">
        <f>C238-D238</f>
        <v>-600000</v>
      </c>
      <c r="F238" s="98"/>
      <c r="G238" s="176"/>
      <c r="H238" s="109"/>
      <c r="I238" s="161"/>
      <c r="J238" s="164" t="s">
        <v>187</v>
      </c>
      <c r="K238" s="161" t="s">
        <v>277</v>
      </c>
      <c r="L238" s="157" t="s">
        <v>278</v>
      </c>
    </row>
    <row r="239" spans="1:12" ht="30" customHeight="1" x14ac:dyDescent="0.15">
      <c r="A239" s="154" t="s">
        <v>308</v>
      </c>
      <c r="B239" s="104" t="s">
        <v>355</v>
      </c>
      <c r="C239" s="96">
        <f>C241</f>
        <v>100000</v>
      </c>
      <c r="D239" s="96">
        <f>D241</f>
        <v>100000</v>
      </c>
      <c r="E239" s="96">
        <f>E240+E241</f>
        <v>100000</v>
      </c>
      <c r="F239" s="98"/>
      <c r="G239" s="176"/>
      <c r="H239" s="109"/>
      <c r="I239" s="161"/>
      <c r="J239" s="113" t="s">
        <v>187</v>
      </c>
      <c r="K239" s="161" t="s">
        <v>309</v>
      </c>
      <c r="L239" s="157" t="s">
        <v>310</v>
      </c>
    </row>
    <row r="240" spans="1:12" ht="30" customHeight="1" x14ac:dyDescent="0.15">
      <c r="A240" s="154"/>
      <c r="B240" s="110" t="s">
        <v>347</v>
      </c>
      <c r="C240" s="97" t="s">
        <v>9</v>
      </c>
      <c r="D240" s="97" t="s">
        <v>9</v>
      </c>
      <c r="E240" s="98">
        <f>'冠名基金收支明细 (2023)'!E221</f>
        <v>100000</v>
      </c>
      <c r="F240" s="98"/>
      <c r="G240" s="176"/>
      <c r="H240" s="109"/>
      <c r="I240" s="161"/>
      <c r="J240" s="164" t="s">
        <v>187</v>
      </c>
      <c r="K240" s="161" t="s">
        <v>309</v>
      </c>
      <c r="L240" s="157" t="s">
        <v>310</v>
      </c>
    </row>
    <row r="241" spans="1:12" ht="30" customHeight="1" x14ac:dyDescent="0.15">
      <c r="A241" s="154"/>
      <c r="B241" s="110" t="s">
        <v>431</v>
      </c>
      <c r="C241" s="98">
        <v>100000</v>
      </c>
      <c r="D241" s="98">
        <v>100000</v>
      </c>
      <c r="E241" s="98">
        <f>C241-D241</f>
        <v>0</v>
      </c>
      <c r="F241" s="98"/>
      <c r="G241" s="176"/>
      <c r="H241" s="109"/>
      <c r="I241" s="161"/>
      <c r="J241" s="164" t="s">
        <v>187</v>
      </c>
      <c r="K241" s="161" t="s">
        <v>309</v>
      </c>
      <c r="L241" s="157" t="s">
        <v>310</v>
      </c>
    </row>
    <row r="242" spans="1:12" ht="30" customHeight="1" x14ac:dyDescent="0.15">
      <c r="A242" s="154" t="s">
        <v>378</v>
      </c>
      <c r="B242" s="104" t="s">
        <v>379</v>
      </c>
      <c r="C242" s="96">
        <f>C244</f>
        <v>0</v>
      </c>
      <c r="D242" s="96">
        <f>D244</f>
        <v>0</v>
      </c>
      <c r="E242" s="96">
        <f>E243</f>
        <v>400</v>
      </c>
      <c r="F242" s="98"/>
      <c r="G242" s="176"/>
      <c r="H242" s="109"/>
      <c r="I242" s="161"/>
      <c r="J242" s="113" t="s">
        <v>187</v>
      </c>
      <c r="K242" s="161" t="s">
        <v>380</v>
      </c>
      <c r="L242" s="157" t="s">
        <v>381</v>
      </c>
    </row>
    <row r="243" spans="1:12" ht="30" customHeight="1" x14ac:dyDescent="0.15">
      <c r="A243" s="154"/>
      <c r="B243" s="110" t="s">
        <v>347</v>
      </c>
      <c r="C243" s="97" t="s">
        <v>9</v>
      </c>
      <c r="D243" s="97" t="s">
        <v>9</v>
      </c>
      <c r="E243" s="98">
        <f>'冠名基金收支明细 (2023)'!E224</f>
        <v>400</v>
      </c>
      <c r="F243" s="98"/>
      <c r="G243" s="176"/>
      <c r="H243" s="109"/>
      <c r="I243" s="161"/>
      <c r="J243" s="164" t="s">
        <v>187</v>
      </c>
      <c r="K243" s="161" t="s">
        <v>380</v>
      </c>
      <c r="L243" s="157" t="s">
        <v>381</v>
      </c>
    </row>
    <row r="244" spans="1:12" ht="30" customHeight="1" x14ac:dyDescent="0.15">
      <c r="A244" s="154"/>
      <c r="B244" s="110" t="s">
        <v>431</v>
      </c>
      <c r="C244" s="98">
        <v>0</v>
      </c>
      <c r="D244" s="98">
        <v>0</v>
      </c>
      <c r="E244" s="98">
        <f>C244-D244</f>
        <v>0</v>
      </c>
      <c r="F244" s="98"/>
      <c r="G244" s="176"/>
      <c r="H244" s="109"/>
      <c r="I244" s="161"/>
      <c r="J244" s="164" t="s">
        <v>187</v>
      </c>
      <c r="K244" s="161" t="s">
        <v>380</v>
      </c>
      <c r="L244" s="157" t="s">
        <v>445</v>
      </c>
    </row>
    <row r="245" spans="1:12" ht="30" customHeight="1" x14ac:dyDescent="0.15">
      <c r="A245" s="154" t="s">
        <v>382</v>
      </c>
      <c r="B245" s="104" t="s">
        <v>383</v>
      </c>
      <c r="C245" s="96">
        <f>C247</f>
        <v>50000</v>
      </c>
      <c r="D245" s="96">
        <f>D247</f>
        <v>0</v>
      </c>
      <c r="E245" s="96">
        <f>E246+E247</f>
        <v>50700</v>
      </c>
      <c r="F245" s="98"/>
      <c r="G245" s="176"/>
      <c r="H245" s="109"/>
      <c r="I245" s="161"/>
      <c r="J245" s="113" t="s">
        <v>401</v>
      </c>
      <c r="K245" s="161" t="s">
        <v>384</v>
      </c>
      <c r="L245" s="157" t="s">
        <v>385</v>
      </c>
    </row>
    <row r="246" spans="1:12" ht="30" customHeight="1" x14ac:dyDescent="0.15">
      <c r="A246" s="154"/>
      <c r="B246" s="110" t="s">
        <v>347</v>
      </c>
      <c r="C246" s="97" t="s">
        <v>9</v>
      </c>
      <c r="D246" s="97" t="s">
        <v>9</v>
      </c>
      <c r="E246" s="98">
        <f>'冠名基金收支明细 (2023)'!E226</f>
        <v>700</v>
      </c>
      <c r="F246" s="98"/>
      <c r="G246" s="176"/>
      <c r="H246" s="109"/>
      <c r="I246" s="161"/>
      <c r="J246" s="164" t="s">
        <v>401</v>
      </c>
      <c r="K246" s="161" t="s">
        <v>384</v>
      </c>
      <c r="L246" s="157" t="s">
        <v>385</v>
      </c>
    </row>
    <row r="247" spans="1:12" ht="30" customHeight="1" x14ac:dyDescent="0.15">
      <c r="A247" s="154"/>
      <c r="B247" s="110" t="s">
        <v>431</v>
      </c>
      <c r="C247" s="98">
        <v>50000</v>
      </c>
      <c r="D247" s="98">
        <v>0</v>
      </c>
      <c r="E247" s="98">
        <f>C247-D247</f>
        <v>50000</v>
      </c>
      <c r="F247" s="98"/>
      <c r="G247" s="176"/>
      <c r="H247" s="109"/>
      <c r="I247" s="161"/>
      <c r="J247" s="164" t="s">
        <v>401</v>
      </c>
      <c r="K247" s="161" t="s">
        <v>384</v>
      </c>
      <c r="L247" s="157" t="s">
        <v>446</v>
      </c>
    </row>
    <row r="248" spans="1:12" ht="30" customHeight="1" x14ac:dyDescent="0.15">
      <c r="A248" s="154" t="s">
        <v>402</v>
      </c>
      <c r="B248" s="217" t="s">
        <v>407</v>
      </c>
      <c r="C248" s="96">
        <f>C250</f>
        <v>300000</v>
      </c>
      <c r="D248" s="96">
        <f>D250</f>
        <v>0</v>
      </c>
      <c r="E248" s="96">
        <f>E249+E250</f>
        <v>400000</v>
      </c>
      <c r="F248" s="98"/>
      <c r="G248" s="176"/>
      <c r="H248" s="109"/>
      <c r="I248" s="161"/>
      <c r="J248" s="113" t="s">
        <v>401</v>
      </c>
      <c r="K248" s="161" t="s">
        <v>408</v>
      </c>
      <c r="L248" s="157" t="s">
        <v>428</v>
      </c>
    </row>
    <row r="249" spans="1:12" ht="30" customHeight="1" x14ac:dyDescent="0.15">
      <c r="A249" s="154"/>
      <c r="B249" s="110" t="s">
        <v>347</v>
      </c>
      <c r="C249" s="97" t="s">
        <v>9</v>
      </c>
      <c r="D249" s="97" t="s">
        <v>9</v>
      </c>
      <c r="E249" s="96">
        <f>'冠名基金收支明细 (2023)'!E228</f>
        <v>100000</v>
      </c>
      <c r="F249" s="98"/>
      <c r="G249" s="176"/>
      <c r="H249" s="109"/>
      <c r="I249" s="161"/>
      <c r="J249" s="164" t="s">
        <v>401</v>
      </c>
      <c r="K249" s="161" t="s">
        <v>408</v>
      </c>
      <c r="L249" s="157" t="s">
        <v>447</v>
      </c>
    </row>
    <row r="250" spans="1:12" ht="30" customHeight="1" x14ac:dyDescent="0.15">
      <c r="A250" s="154"/>
      <c r="B250" s="110" t="s">
        <v>431</v>
      </c>
      <c r="C250" s="98">
        <v>300000</v>
      </c>
      <c r="D250" s="98">
        <v>0</v>
      </c>
      <c r="E250" s="98">
        <f>C250-D250</f>
        <v>300000</v>
      </c>
      <c r="F250" s="231"/>
      <c r="G250" s="231"/>
      <c r="H250" s="231"/>
      <c r="I250" s="231"/>
      <c r="J250" s="164" t="s">
        <v>187</v>
      </c>
      <c r="K250" s="161" t="s">
        <v>408</v>
      </c>
      <c r="L250" s="157" t="s">
        <v>428</v>
      </c>
    </row>
    <row r="251" spans="1:12" ht="30" customHeight="1" x14ac:dyDescent="0.15">
      <c r="A251" s="154"/>
      <c r="B251" s="217" t="s">
        <v>468</v>
      </c>
      <c r="C251" s="96">
        <f>C252</f>
        <v>100000</v>
      </c>
      <c r="D251" s="96">
        <f>D252</f>
        <v>0</v>
      </c>
      <c r="E251" s="96">
        <f>E252</f>
        <v>100000</v>
      </c>
      <c r="F251" s="231"/>
      <c r="G251" s="231"/>
      <c r="H251" s="231"/>
      <c r="I251" s="231"/>
      <c r="J251" s="164" t="s">
        <v>469</v>
      </c>
      <c r="K251" s="161" t="s">
        <v>470</v>
      </c>
      <c r="L251" s="157"/>
    </row>
    <row r="252" spans="1:12" ht="30" customHeight="1" x14ac:dyDescent="0.15">
      <c r="A252" s="154"/>
      <c r="B252" s="110" t="s">
        <v>431</v>
      </c>
      <c r="C252" s="98">
        <v>100000</v>
      </c>
      <c r="D252" s="98">
        <v>0</v>
      </c>
      <c r="E252" s="98">
        <f>C252-D252</f>
        <v>100000</v>
      </c>
      <c r="F252" s="231"/>
      <c r="G252" s="231"/>
      <c r="H252" s="231"/>
      <c r="I252" s="231"/>
      <c r="J252" s="164" t="s">
        <v>469</v>
      </c>
      <c r="K252" s="161" t="s">
        <v>470</v>
      </c>
      <c r="L252" s="157"/>
    </row>
    <row r="253" spans="1:12" ht="30" customHeight="1" x14ac:dyDescent="0.15">
      <c r="A253" s="235"/>
      <c r="B253" s="217" t="s">
        <v>449</v>
      </c>
      <c r="C253" s="96">
        <f>C254</f>
        <v>60000</v>
      </c>
      <c r="D253" s="96">
        <f>D254</f>
        <v>0</v>
      </c>
      <c r="E253" s="96">
        <f>E254</f>
        <v>60000</v>
      </c>
      <c r="F253" s="155"/>
      <c r="G253" s="155"/>
      <c r="H253" s="155"/>
      <c r="I253" s="155"/>
      <c r="J253" s="113" t="s">
        <v>401</v>
      </c>
      <c r="K253" s="232" t="s">
        <v>450</v>
      </c>
      <c r="L253" s="157"/>
    </row>
    <row r="254" spans="1:12" ht="30" customHeight="1" x14ac:dyDescent="0.15">
      <c r="A254" s="154"/>
      <c r="B254" s="110" t="s">
        <v>431</v>
      </c>
      <c r="C254" s="98">
        <v>60000</v>
      </c>
      <c r="D254" s="98">
        <v>0</v>
      </c>
      <c r="E254" s="98">
        <f>C254-D254</f>
        <v>60000</v>
      </c>
      <c r="F254" s="231"/>
      <c r="G254" s="231"/>
      <c r="H254" s="231"/>
      <c r="I254" s="231"/>
      <c r="J254" s="164" t="s">
        <v>401</v>
      </c>
      <c r="K254" s="232" t="s">
        <v>450</v>
      </c>
      <c r="L254" s="157"/>
    </row>
    <row r="255" spans="1:12" ht="30" customHeight="1" x14ac:dyDescent="0.15">
      <c r="A255" s="154"/>
      <c r="B255" s="217" t="s">
        <v>451</v>
      </c>
      <c r="C255" s="96">
        <f>C256</f>
        <v>50000</v>
      </c>
      <c r="D255" s="96">
        <f>D256</f>
        <v>0</v>
      </c>
      <c r="E255" s="96">
        <f>E256</f>
        <v>50000</v>
      </c>
      <c r="F255" s="155"/>
      <c r="G255" s="155"/>
      <c r="H255" s="155"/>
      <c r="I255" s="155"/>
      <c r="J255" s="113" t="s">
        <v>401</v>
      </c>
      <c r="K255" s="232" t="s">
        <v>452</v>
      </c>
      <c r="L255" s="157"/>
    </row>
    <row r="256" spans="1:12" ht="30" customHeight="1" x14ac:dyDescent="0.15">
      <c r="A256" s="154"/>
      <c r="B256" s="110" t="s">
        <v>431</v>
      </c>
      <c r="C256" s="98">
        <v>50000</v>
      </c>
      <c r="D256" s="98">
        <v>0</v>
      </c>
      <c r="E256" s="98">
        <f>C256-D256</f>
        <v>50000</v>
      </c>
      <c r="F256" s="231"/>
      <c r="G256" s="231"/>
      <c r="H256" s="231"/>
      <c r="I256" s="231"/>
      <c r="J256" s="164" t="s">
        <v>401</v>
      </c>
      <c r="K256" s="232" t="s">
        <v>452</v>
      </c>
      <c r="L256" s="157"/>
    </row>
    <row r="257" spans="1:12" ht="30" customHeight="1" x14ac:dyDescent="0.15">
      <c r="A257" s="154"/>
      <c r="B257" s="217" t="s">
        <v>453</v>
      </c>
      <c r="C257" s="96">
        <f>C258</f>
        <v>50000</v>
      </c>
      <c r="D257" s="96">
        <f>D258</f>
        <v>0</v>
      </c>
      <c r="E257" s="96">
        <f>E258</f>
        <v>50000</v>
      </c>
      <c r="F257" s="155"/>
      <c r="G257" s="155"/>
      <c r="H257" s="155"/>
      <c r="I257" s="155"/>
      <c r="J257" s="113" t="s">
        <v>401</v>
      </c>
      <c r="K257" s="232" t="s">
        <v>454</v>
      </c>
      <c r="L257" s="157"/>
    </row>
    <row r="258" spans="1:12" ht="30" customHeight="1" x14ac:dyDescent="0.15">
      <c r="A258" s="154"/>
      <c r="B258" s="110" t="s">
        <v>431</v>
      </c>
      <c r="C258" s="98">
        <v>50000</v>
      </c>
      <c r="D258" s="98">
        <v>0</v>
      </c>
      <c r="E258" s="98">
        <f t="shared" ref="E258:E262" si="0">C258-D258</f>
        <v>50000</v>
      </c>
      <c r="F258" s="231"/>
      <c r="G258" s="231"/>
      <c r="H258" s="231"/>
      <c r="I258" s="231"/>
      <c r="J258" s="164" t="s">
        <v>401</v>
      </c>
      <c r="K258" s="232" t="s">
        <v>454</v>
      </c>
      <c r="L258" s="157"/>
    </row>
    <row r="259" spans="1:12" ht="30" customHeight="1" x14ac:dyDescent="0.15">
      <c r="A259" s="154"/>
      <c r="B259" s="217" t="s">
        <v>466</v>
      </c>
      <c r="C259" s="96">
        <f>C260</f>
        <v>50000</v>
      </c>
      <c r="D259" s="96">
        <f>D260</f>
        <v>0</v>
      </c>
      <c r="E259" s="96">
        <f>E260</f>
        <v>50000</v>
      </c>
      <c r="F259" s="155"/>
      <c r="G259" s="155"/>
      <c r="H259" s="155"/>
      <c r="I259" s="155"/>
      <c r="J259" s="113" t="s">
        <v>401</v>
      </c>
      <c r="K259" s="232" t="s">
        <v>467</v>
      </c>
      <c r="L259" s="157"/>
    </row>
    <row r="260" spans="1:12" ht="30" customHeight="1" x14ac:dyDescent="0.15">
      <c r="A260" s="154"/>
      <c r="B260" s="110" t="s">
        <v>431</v>
      </c>
      <c r="C260" s="98">
        <v>50000</v>
      </c>
      <c r="D260" s="98">
        <v>0</v>
      </c>
      <c r="E260" s="98">
        <f t="shared" si="0"/>
        <v>50000</v>
      </c>
      <c r="F260" s="231"/>
      <c r="G260" s="231"/>
      <c r="H260" s="231"/>
      <c r="I260" s="231"/>
      <c r="J260" s="164" t="s">
        <v>401</v>
      </c>
      <c r="K260" s="232" t="s">
        <v>467</v>
      </c>
      <c r="L260" s="157"/>
    </row>
    <row r="261" spans="1:12" ht="30" customHeight="1" x14ac:dyDescent="0.15">
      <c r="A261" s="154"/>
      <c r="B261" s="217" t="s">
        <v>455</v>
      </c>
      <c r="C261" s="96">
        <f>C262</f>
        <v>50000</v>
      </c>
      <c r="D261" s="96">
        <f>D262</f>
        <v>50000</v>
      </c>
      <c r="E261" s="96">
        <f>E262</f>
        <v>0</v>
      </c>
      <c r="F261" s="155"/>
      <c r="G261" s="155"/>
      <c r="H261" s="155"/>
      <c r="I261" s="155"/>
      <c r="J261" s="113" t="s">
        <v>401</v>
      </c>
      <c r="K261" s="161" t="s">
        <v>456</v>
      </c>
      <c r="L261" s="157"/>
    </row>
    <row r="262" spans="1:12" ht="30" customHeight="1" x14ac:dyDescent="0.15">
      <c r="A262" s="154"/>
      <c r="B262" s="110" t="s">
        <v>431</v>
      </c>
      <c r="C262" s="98">
        <v>50000</v>
      </c>
      <c r="D262" s="98">
        <v>50000</v>
      </c>
      <c r="E262" s="98">
        <f t="shared" si="0"/>
        <v>0</v>
      </c>
      <c r="F262" s="231"/>
      <c r="G262" s="231"/>
      <c r="H262" s="231"/>
      <c r="I262" s="231"/>
      <c r="J262" s="164" t="s">
        <v>401</v>
      </c>
      <c r="K262" s="161" t="s">
        <v>456</v>
      </c>
      <c r="L262" s="157"/>
    </row>
    <row r="263" spans="1:12" ht="30" customHeight="1" x14ac:dyDescent="0.15">
      <c r="A263" s="154"/>
      <c r="B263" s="217" t="s">
        <v>457</v>
      </c>
      <c r="C263" s="96">
        <f>C264</f>
        <v>50000</v>
      </c>
      <c r="D263" s="96">
        <f>D264</f>
        <v>50000</v>
      </c>
      <c r="E263" s="96">
        <f>E264</f>
        <v>0</v>
      </c>
      <c r="F263" s="155"/>
      <c r="G263" s="155"/>
      <c r="H263" s="155"/>
      <c r="I263" s="155"/>
      <c r="J263" s="113" t="s">
        <v>401</v>
      </c>
      <c r="K263" s="161" t="s">
        <v>458</v>
      </c>
      <c r="L263" s="157"/>
    </row>
    <row r="264" spans="1:12" ht="30" customHeight="1" x14ac:dyDescent="0.15">
      <c r="A264" s="154"/>
      <c r="B264" s="110" t="s">
        <v>431</v>
      </c>
      <c r="C264" s="98">
        <v>50000</v>
      </c>
      <c r="D264" s="98">
        <v>50000</v>
      </c>
      <c r="E264" s="98">
        <f t="shared" ref="E264:E270" si="1">C264-D264</f>
        <v>0</v>
      </c>
      <c r="F264" s="231"/>
      <c r="G264" s="231"/>
      <c r="H264" s="231"/>
      <c r="I264" s="231"/>
      <c r="J264" s="164" t="s">
        <v>401</v>
      </c>
      <c r="K264" s="161" t="s">
        <v>458</v>
      </c>
      <c r="L264" s="157"/>
    </row>
    <row r="265" spans="1:12" ht="30" customHeight="1" x14ac:dyDescent="0.15">
      <c r="A265" s="154"/>
      <c r="B265" s="217" t="s">
        <v>459</v>
      </c>
      <c r="C265" s="96">
        <f>C266</f>
        <v>200000</v>
      </c>
      <c r="D265" s="96">
        <f>D266</f>
        <v>0</v>
      </c>
      <c r="E265" s="96">
        <f>E266</f>
        <v>200000</v>
      </c>
      <c r="F265" s="155"/>
      <c r="G265" s="155"/>
      <c r="H265" s="155"/>
      <c r="I265" s="155"/>
      <c r="J265" s="113" t="s">
        <v>401</v>
      </c>
      <c r="K265" s="161" t="s">
        <v>460</v>
      </c>
      <c r="L265" s="157"/>
    </row>
    <row r="266" spans="1:12" ht="30" customHeight="1" x14ac:dyDescent="0.15">
      <c r="A266" s="154"/>
      <c r="B266" s="110" t="s">
        <v>431</v>
      </c>
      <c r="C266" s="98">
        <v>200000</v>
      </c>
      <c r="D266" s="98">
        <v>0</v>
      </c>
      <c r="E266" s="98">
        <f t="shared" si="1"/>
        <v>200000</v>
      </c>
      <c r="F266" s="231"/>
      <c r="G266" s="231"/>
      <c r="H266" s="231"/>
      <c r="I266" s="231"/>
      <c r="J266" s="164" t="s">
        <v>401</v>
      </c>
      <c r="K266" s="161" t="s">
        <v>460</v>
      </c>
      <c r="L266" s="157"/>
    </row>
    <row r="267" spans="1:12" ht="30" customHeight="1" x14ac:dyDescent="0.15">
      <c r="A267" s="154"/>
      <c r="B267" s="217" t="s">
        <v>461</v>
      </c>
      <c r="C267" s="96">
        <f>C268</f>
        <v>50000</v>
      </c>
      <c r="D267" s="96">
        <f>D268</f>
        <v>0</v>
      </c>
      <c r="E267" s="96">
        <f>E268</f>
        <v>50000</v>
      </c>
      <c r="F267" s="155"/>
      <c r="G267" s="155"/>
      <c r="H267" s="155"/>
      <c r="I267" s="155"/>
      <c r="J267" s="113" t="s">
        <v>401</v>
      </c>
      <c r="K267" s="161" t="s">
        <v>462</v>
      </c>
      <c r="L267" s="157"/>
    </row>
    <row r="268" spans="1:12" ht="30" customHeight="1" x14ac:dyDescent="0.15">
      <c r="A268" s="154"/>
      <c r="B268" s="110" t="s">
        <v>431</v>
      </c>
      <c r="C268" s="98">
        <v>50000</v>
      </c>
      <c r="D268" s="98">
        <v>0</v>
      </c>
      <c r="E268" s="98">
        <f t="shared" si="1"/>
        <v>50000</v>
      </c>
      <c r="F268" s="231"/>
      <c r="G268" s="231"/>
      <c r="H268" s="231"/>
      <c r="I268" s="231"/>
      <c r="J268" s="164" t="s">
        <v>401</v>
      </c>
      <c r="K268" s="161" t="s">
        <v>462</v>
      </c>
      <c r="L268" s="157"/>
    </row>
    <row r="269" spans="1:12" ht="30" customHeight="1" x14ac:dyDescent="0.15">
      <c r="A269" s="154"/>
      <c r="B269" s="217" t="s">
        <v>463</v>
      </c>
      <c r="C269" s="96">
        <f>C270</f>
        <v>5000</v>
      </c>
      <c r="D269" s="96">
        <f>D270</f>
        <v>0</v>
      </c>
      <c r="E269" s="96">
        <f>E270</f>
        <v>5000</v>
      </c>
      <c r="F269" s="155"/>
      <c r="G269" s="155"/>
      <c r="H269" s="155"/>
      <c r="I269" s="155"/>
      <c r="J269" s="113" t="s">
        <v>464</v>
      </c>
      <c r="K269" s="161" t="s">
        <v>465</v>
      </c>
      <c r="L269" s="157"/>
    </row>
    <row r="270" spans="1:12" ht="30" customHeight="1" thickBot="1" x14ac:dyDescent="0.2">
      <c r="A270" s="233"/>
      <c r="B270" s="112" t="s">
        <v>431</v>
      </c>
      <c r="C270" s="100">
        <v>5000</v>
      </c>
      <c r="D270" s="100">
        <v>0</v>
      </c>
      <c r="E270" s="100">
        <f t="shared" si="1"/>
        <v>5000</v>
      </c>
      <c r="F270" s="234"/>
      <c r="G270" s="234"/>
      <c r="H270" s="234"/>
      <c r="I270" s="234"/>
      <c r="J270" s="187" t="s">
        <v>464</v>
      </c>
      <c r="K270" s="183" t="s">
        <v>465</v>
      </c>
      <c r="L270" s="188"/>
    </row>
    <row r="271" spans="1:12" ht="84.75" customHeight="1" x14ac:dyDescent="0.15">
      <c r="A271" s="242" t="s">
        <v>430</v>
      </c>
      <c r="B271" s="242"/>
      <c r="C271" s="242"/>
      <c r="D271" s="242"/>
      <c r="E271" s="242"/>
      <c r="F271" s="242"/>
      <c r="G271" s="242"/>
      <c r="H271" s="242"/>
      <c r="I271" s="242"/>
      <c r="J271" s="242"/>
      <c r="K271" s="242"/>
      <c r="L271" s="242"/>
    </row>
    <row r="272" spans="1:12" ht="21.95" customHeight="1" x14ac:dyDescent="0.15">
      <c r="C272" s="137"/>
      <c r="D272" s="137"/>
      <c r="E272" s="137"/>
      <c r="J272" s="139"/>
    </row>
    <row r="273" spans="1:1025" ht="21.95" customHeight="1" x14ac:dyDescent="0.15">
      <c r="C273" s="137"/>
      <c r="D273" s="137"/>
      <c r="E273" s="137"/>
      <c r="F273" s="151"/>
      <c r="J273" s="139"/>
    </row>
    <row r="274" spans="1:1025" ht="21.95" customHeight="1" x14ac:dyDescent="0.15">
      <c r="C274" s="137"/>
      <c r="D274" s="137"/>
      <c r="E274" s="137"/>
      <c r="J274" s="139"/>
    </row>
    <row r="275" spans="1:1025" ht="21.95" customHeight="1" x14ac:dyDescent="0.15">
      <c r="C275" s="137"/>
      <c r="D275" s="137"/>
      <c r="E275" s="137"/>
      <c r="J275" s="139"/>
    </row>
    <row r="276" spans="1:1025" ht="18" customHeight="1" x14ac:dyDescent="0.15">
      <c r="C276" s="137"/>
      <c r="D276" s="137"/>
      <c r="E276" s="137"/>
      <c r="J276" s="139"/>
    </row>
    <row r="277" spans="1:1025" ht="18" customHeight="1" x14ac:dyDescent="0.15">
      <c r="C277" s="137"/>
      <c r="D277" s="137"/>
      <c r="E277" s="137"/>
      <c r="J277" s="139"/>
    </row>
    <row r="278" spans="1:1025" ht="18" customHeight="1" x14ac:dyDescent="0.15">
      <c r="C278" s="137"/>
      <c r="D278" s="137"/>
      <c r="E278" s="137"/>
      <c r="J278" s="139"/>
    </row>
    <row r="279" spans="1:1025" x14ac:dyDescent="0.15">
      <c r="C279" s="137"/>
      <c r="D279" s="137"/>
      <c r="E279" s="137"/>
      <c r="J279" s="139"/>
    </row>
    <row r="280" spans="1:1025" x14ac:dyDescent="0.15">
      <c r="C280" s="137"/>
      <c r="D280" s="137"/>
      <c r="E280" s="137"/>
      <c r="J280" s="139"/>
    </row>
    <row r="281" spans="1:1025" x14ac:dyDescent="0.15">
      <c r="C281" s="137"/>
      <c r="D281" s="137"/>
      <c r="E281" s="137"/>
      <c r="J281" s="139"/>
    </row>
    <row r="282" spans="1:1025" s="140" customFormat="1" x14ac:dyDescent="0.15">
      <c r="A282" s="210"/>
      <c r="B282" s="106"/>
      <c r="C282" s="137"/>
      <c r="D282" s="137"/>
      <c r="E282" s="137"/>
      <c r="F282" s="138"/>
      <c r="G282" s="138"/>
      <c r="H282" s="138"/>
      <c r="I282" s="138"/>
      <c r="J282" s="139"/>
      <c r="K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8"/>
      <c r="FM282" s="138"/>
      <c r="FN282" s="138"/>
      <c r="FO282" s="138"/>
      <c r="FP282" s="138"/>
      <c r="FQ282" s="138"/>
      <c r="FR282" s="138"/>
      <c r="FS282" s="138"/>
      <c r="FT282" s="138"/>
      <c r="FU282" s="138"/>
      <c r="FV282" s="138"/>
      <c r="FW282" s="138"/>
      <c r="FX282" s="138"/>
      <c r="FY282" s="138"/>
      <c r="FZ282" s="138"/>
      <c r="GA282" s="138"/>
      <c r="GB282" s="138"/>
      <c r="GC282" s="138"/>
      <c r="GD282" s="138"/>
      <c r="GE282" s="138"/>
      <c r="GF282" s="138"/>
      <c r="GG282" s="138"/>
      <c r="GH282" s="138"/>
      <c r="GI282" s="138"/>
      <c r="GJ282" s="138"/>
      <c r="GK282" s="138"/>
      <c r="GL282" s="138"/>
      <c r="GM282" s="138"/>
      <c r="GN282" s="138"/>
      <c r="GO282" s="138"/>
      <c r="GP282" s="138"/>
      <c r="GQ282" s="138"/>
      <c r="GR282" s="138"/>
      <c r="GS282" s="138"/>
      <c r="GT282" s="138"/>
      <c r="GU282" s="138"/>
      <c r="GV282" s="138"/>
      <c r="GW282" s="138"/>
      <c r="GX282" s="138"/>
      <c r="GY282" s="138"/>
      <c r="GZ282" s="138"/>
      <c r="HA282" s="138"/>
      <c r="HB282" s="138"/>
      <c r="HC282" s="138"/>
      <c r="HD282" s="138"/>
      <c r="HE282" s="138"/>
      <c r="HF282" s="138"/>
      <c r="HG282" s="138"/>
      <c r="HH282" s="138"/>
      <c r="HI282" s="138"/>
      <c r="HJ282" s="138"/>
      <c r="HK282" s="138"/>
      <c r="HL282" s="138"/>
      <c r="HM282" s="138"/>
      <c r="HN282" s="138"/>
      <c r="HO282" s="138"/>
      <c r="HP282" s="138"/>
      <c r="HQ282" s="138"/>
      <c r="HR282" s="138"/>
      <c r="HS282" s="138"/>
      <c r="HT282" s="138"/>
      <c r="HU282" s="138"/>
      <c r="HV282" s="138"/>
      <c r="HW282" s="138"/>
      <c r="HX282" s="138"/>
      <c r="HY282" s="138"/>
      <c r="HZ282" s="138"/>
      <c r="IA282" s="138"/>
      <c r="IB282" s="138"/>
      <c r="IC282" s="138"/>
      <c r="ID282" s="138"/>
      <c r="IE282" s="138"/>
      <c r="IF282" s="138"/>
      <c r="IG282" s="138"/>
      <c r="IH282" s="138"/>
      <c r="II282" s="138"/>
      <c r="IJ282" s="138"/>
      <c r="IK282" s="138"/>
      <c r="IL282" s="138"/>
      <c r="IM282" s="138"/>
      <c r="IN282" s="138"/>
      <c r="IO282" s="138"/>
      <c r="IP282" s="138"/>
      <c r="IQ282" s="138"/>
      <c r="IR282" s="138"/>
      <c r="IS282" s="138"/>
      <c r="IT282" s="138"/>
      <c r="IU282" s="138"/>
      <c r="IV282" s="138"/>
      <c r="IW282" s="138"/>
      <c r="IX282" s="138"/>
      <c r="IY282" s="138"/>
      <c r="IZ282" s="138"/>
      <c r="JA282" s="138"/>
      <c r="JB282" s="138"/>
      <c r="JC282" s="138"/>
      <c r="JD282" s="138"/>
      <c r="JE282" s="138"/>
      <c r="JF282" s="138"/>
      <c r="JG282" s="138"/>
      <c r="JH282" s="138"/>
      <c r="JI282" s="138"/>
      <c r="JJ282" s="138"/>
      <c r="JK282" s="138"/>
      <c r="JL282" s="138"/>
      <c r="JM282" s="138"/>
      <c r="JN282" s="138"/>
      <c r="JO282" s="138"/>
      <c r="JP282" s="138"/>
      <c r="JQ282" s="138"/>
      <c r="JR282" s="138"/>
      <c r="JS282" s="138"/>
      <c r="JT282" s="138"/>
      <c r="JU282" s="138"/>
      <c r="JV282" s="138"/>
      <c r="JW282" s="138"/>
      <c r="JX282" s="138"/>
      <c r="JY282" s="138"/>
      <c r="JZ282" s="138"/>
      <c r="KA282" s="138"/>
      <c r="KB282" s="138"/>
      <c r="KC282" s="138"/>
      <c r="KD282" s="138"/>
      <c r="KE282" s="138"/>
      <c r="KF282" s="138"/>
      <c r="KG282" s="138"/>
      <c r="KH282" s="138"/>
      <c r="KI282" s="138"/>
      <c r="KJ282" s="138"/>
      <c r="KK282" s="138"/>
      <c r="KL282" s="138"/>
      <c r="KM282" s="138"/>
      <c r="KN282" s="138"/>
      <c r="KO282" s="138"/>
      <c r="KP282" s="138"/>
      <c r="KQ282" s="138"/>
      <c r="KR282" s="138"/>
      <c r="KS282" s="138"/>
      <c r="KT282" s="138"/>
      <c r="KU282" s="138"/>
      <c r="KV282" s="138"/>
      <c r="KW282" s="138"/>
      <c r="KX282" s="138"/>
      <c r="KY282" s="138"/>
      <c r="KZ282" s="138"/>
      <c r="LA282" s="138"/>
      <c r="LB282" s="138"/>
      <c r="LC282" s="138"/>
      <c r="LD282" s="138"/>
      <c r="LE282" s="138"/>
      <c r="LF282" s="138"/>
      <c r="LG282" s="138"/>
      <c r="LH282" s="138"/>
      <c r="LI282" s="138"/>
      <c r="LJ282" s="138"/>
      <c r="LK282" s="138"/>
      <c r="LL282" s="138"/>
      <c r="LM282" s="138"/>
      <c r="LN282" s="138"/>
      <c r="LO282" s="138"/>
      <c r="LP282" s="138"/>
      <c r="LQ282" s="138"/>
      <c r="LR282" s="138"/>
      <c r="LS282" s="138"/>
      <c r="LT282" s="138"/>
      <c r="LU282" s="138"/>
      <c r="LV282" s="138"/>
      <c r="LW282" s="138"/>
      <c r="LX282" s="138"/>
      <c r="LY282" s="138"/>
      <c r="LZ282" s="138"/>
      <c r="MA282" s="138"/>
      <c r="MB282" s="138"/>
      <c r="MC282" s="138"/>
      <c r="MD282" s="138"/>
      <c r="ME282" s="138"/>
      <c r="MF282" s="138"/>
      <c r="MG282" s="138"/>
      <c r="MH282" s="138"/>
      <c r="MI282" s="138"/>
      <c r="MJ282" s="138"/>
      <c r="MK282" s="138"/>
      <c r="ML282" s="138"/>
      <c r="MM282" s="138"/>
      <c r="MN282" s="138"/>
      <c r="MO282" s="138"/>
      <c r="MP282" s="138"/>
      <c r="MQ282" s="138"/>
      <c r="MR282" s="138"/>
      <c r="MS282" s="138"/>
      <c r="MT282" s="138"/>
      <c r="MU282" s="138"/>
      <c r="MV282" s="138"/>
      <c r="MW282" s="138"/>
      <c r="MX282" s="138"/>
      <c r="MY282" s="138"/>
      <c r="MZ282" s="138"/>
      <c r="NA282" s="138"/>
      <c r="NB282" s="138"/>
      <c r="NC282" s="138"/>
      <c r="ND282" s="138"/>
      <c r="NE282" s="138"/>
      <c r="NF282" s="138"/>
      <c r="NG282" s="138"/>
      <c r="NH282" s="138"/>
      <c r="NI282" s="138"/>
      <c r="NJ282" s="138"/>
      <c r="NK282" s="138"/>
      <c r="NL282" s="138"/>
      <c r="NM282" s="138"/>
      <c r="NN282" s="138"/>
      <c r="NO282" s="138"/>
      <c r="NP282" s="138"/>
      <c r="NQ282" s="138"/>
      <c r="NR282" s="138"/>
      <c r="NS282" s="138"/>
      <c r="NT282" s="138"/>
      <c r="NU282" s="138"/>
      <c r="NV282" s="138"/>
      <c r="NW282" s="138"/>
      <c r="NX282" s="138"/>
      <c r="NY282" s="138"/>
      <c r="NZ282" s="138"/>
      <c r="OA282" s="138"/>
      <c r="OB282" s="138"/>
      <c r="OC282" s="138"/>
      <c r="OD282" s="138"/>
      <c r="OE282" s="138"/>
      <c r="OF282" s="138"/>
      <c r="OG282" s="138"/>
      <c r="OH282" s="138"/>
      <c r="OI282" s="138"/>
      <c r="OJ282" s="138"/>
      <c r="OK282" s="138"/>
      <c r="OL282" s="138"/>
      <c r="OM282" s="138"/>
      <c r="ON282" s="138"/>
      <c r="OO282" s="138"/>
      <c r="OP282" s="138"/>
      <c r="OQ282" s="138"/>
      <c r="OR282" s="138"/>
      <c r="OS282" s="138"/>
      <c r="OT282" s="138"/>
      <c r="OU282" s="138"/>
      <c r="OV282" s="138"/>
      <c r="OW282" s="138"/>
      <c r="OX282" s="138"/>
      <c r="OY282" s="138"/>
      <c r="OZ282" s="138"/>
      <c r="PA282" s="138"/>
      <c r="PB282" s="138"/>
      <c r="PC282" s="138"/>
      <c r="PD282" s="138"/>
      <c r="PE282" s="138"/>
      <c r="PF282" s="138"/>
      <c r="PG282" s="138"/>
      <c r="PH282" s="138"/>
      <c r="PI282" s="138"/>
      <c r="PJ282" s="138"/>
      <c r="PK282" s="138"/>
      <c r="PL282" s="138"/>
      <c r="PM282" s="138"/>
      <c r="PN282" s="138"/>
      <c r="PO282" s="138"/>
      <c r="PP282" s="138"/>
      <c r="PQ282" s="138"/>
      <c r="PR282" s="138"/>
      <c r="PS282" s="138"/>
      <c r="PT282" s="138"/>
      <c r="PU282" s="138"/>
      <c r="PV282" s="138"/>
      <c r="PW282" s="138"/>
      <c r="PX282" s="138"/>
      <c r="PY282" s="138"/>
      <c r="PZ282" s="138"/>
      <c r="QA282" s="138"/>
      <c r="QB282" s="138"/>
      <c r="QC282" s="138"/>
      <c r="QD282" s="138"/>
      <c r="QE282" s="138"/>
      <c r="QF282" s="138"/>
      <c r="QG282" s="138"/>
      <c r="QH282" s="138"/>
      <c r="QI282" s="138"/>
      <c r="QJ282" s="138"/>
      <c r="QK282" s="138"/>
      <c r="QL282" s="138"/>
      <c r="QM282" s="138"/>
      <c r="QN282" s="138"/>
      <c r="QO282" s="138"/>
      <c r="QP282" s="138"/>
      <c r="QQ282" s="138"/>
      <c r="QR282" s="138"/>
      <c r="QS282" s="138"/>
      <c r="QT282" s="138"/>
      <c r="QU282" s="138"/>
      <c r="QV282" s="138"/>
      <c r="QW282" s="138"/>
      <c r="QX282" s="138"/>
      <c r="QY282" s="138"/>
      <c r="QZ282" s="138"/>
      <c r="RA282" s="138"/>
      <c r="RB282" s="138"/>
      <c r="RC282" s="138"/>
      <c r="RD282" s="138"/>
      <c r="RE282" s="138"/>
      <c r="RF282" s="138"/>
      <c r="RG282" s="138"/>
      <c r="RH282" s="138"/>
      <c r="RI282" s="138"/>
      <c r="RJ282" s="138"/>
      <c r="RK282" s="138"/>
      <c r="RL282" s="138"/>
      <c r="RM282" s="138"/>
      <c r="RN282" s="138"/>
      <c r="RO282" s="138"/>
      <c r="RP282" s="138"/>
      <c r="RQ282" s="138"/>
      <c r="RR282" s="138"/>
      <c r="RS282" s="138"/>
      <c r="RT282" s="138"/>
      <c r="RU282" s="138"/>
      <c r="RV282" s="138"/>
      <c r="RW282" s="138"/>
      <c r="RX282" s="138"/>
      <c r="RY282" s="138"/>
      <c r="RZ282" s="138"/>
      <c r="SA282" s="138"/>
      <c r="SB282" s="138"/>
      <c r="SC282" s="138"/>
      <c r="SD282" s="138"/>
      <c r="SE282" s="138"/>
      <c r="SF282" s="138"/>
      <c r="SG282" s="138"/>
      <c r="SH282" s="138"/>
      <c r="SI282" s="138"/>
      <c r="SJ282" s="138"/>
      <c r="SK282" s="138"/>
      <c r="SL282" s="138"/>
      <c r="SM282" s="138"/>
      <c r="SN282" s="138"/>
      <c r="SO282" s="138"/>
      <c r="SP282" s="138"/>
      <c r="SQ282" s="138"/>
      <c r="SR282" s="138"/>
      <c r="SS282" s="138"/>
      <c r="ST282" s="138"/>
      <c r="SU282" s="138"/>
      <c r="SV282" s="138"/>
      <c r="SW282" s="138"/>
      <c r="SX282" s="138"/>
      <c r="SY282" s="138"/>
      <c r="SZ282" s="138"/>
      <c r="TA282" s="138"/>
      <c r="TB282" s="138"/>
      <c r="TC282" s="138"/>
      <c r="TD282" s="138"/>
      <c r="TE282" s="138"/>
      <c r="TF282" s="138"/>
      <c r="TG282" s="138"/>
      <c r="TH282" s="138"/>
      <c r="TI282" s="138"/>
      <c r="TJ282" s="138"/>
      <c r="TK282" s="138"/>
      <c r="TL282" s="138"/>
      <c r="TM282" s="138"/>
      <c r="TN282" s="138"/>
      <c r="TO282" s="138"/>
      <c r="TP282" s="138"/>
      <c r="TQ282" s="138"/>
      <c r="TR282" s="138"/>
      <c r="TS282" s="138"/>
      <c r="TT282" s="138"/>
      <c r="TU282" s="138"/>
      <c r="TV282" s="138"/>
      <c r="TW282" s="138"/>
      <c r="TX282" s="138"/>
      <c r="TY282" s="138"/>
      <c r="TZ282" s="138"/>
      <c r="UA282" s="138"/>
      <c r="UB282" s="138"/>
      <c r="UC282" s="138"/>
      <c r="UD282" s="138"/>
      <c r="UE282" s="138"/>
      <c r="UF282" s="138"/>
      <c r="UG282" s="138"/>
      <c r="UH282" s="138"/>
      <c r="UI282" s="138"/>
      <c r="UJ282" s="138"/>
      <c r="UK282" s="138"/>
      <c r="UL282" s="138"/>
      <c r="UM282" s="138"/>
      <c r="UN282" s="138"/>
      <c r="UO282" s="138"/>
      <c r="UP282" s="138"/>
      <c r="UQ282" s="138"/>
      <c r="UR282" s="138"/>
      <c r="US282" s="138"/>
      <c r="UT282" s="138"/>
      <c r="UU282" s="138"/>
      <c r="UV282" s="138"/>
      <c r="UW282" s="138"/>
      <c r="UX282" s="138"/>
      <c r="UY282" s="138"/>
      <c r="UZ282" s="138"/>
      <c r="VA282" s="138"/>
      <c r="VB282" s="138"/>
      <c r="VC282" s="138"/>
      <c r="VD282" s="138"/>
      <c r="VE282" s="138"/>
      <c r="VF282" s="138"/>
      <c r="VG282" s="138"/>
      <c r="VH282" s="138"/>
      <c r="VI282" s="138"/>
      <c r="VJ282" s="138"/>
      <c r="VK282" s="138"/>
      <c r="VL282" s="138"/>
      <c r="VM282" s="138"/>
      <c r="VN282" s="138"/>
      <c r="VO282" s="138"/>
      <c r="VP282" s="138"/>
      <c r="VQ282" s="138"/>
      <c r="VR282" s="138"/>
      <c r="VS282" s="138"/>
      <c r="VT282" s="138"/>
      <c r="VU282" s="138"/>
      <c r="VV282" s="138"/>
      <c r="VW282" s="138"/>
      <c r="VX282" s="138"/>
      <c r="VY282" s="138"/>
      <c r="VZ282" s="138"/>
      <c r="WA282" s="138"/>
      <c r="WB282" s="138"/>
      <c r="WC282" s="138"/>
      <c r="WD282" s="138"/>
      <c r="WE282" s="138"/>
      <c r="WF282" s="138"/>
      <c r="WG282" s="138"/>
      <c r="WH282" s="138"/>
      <c r="WI282" s="138"/>
      <c r="WJ282" s="138"/>
      <c r="WK282" s="138"/>
      <c r="WL282" s="138"/>
      <c r="WM282" s="138"/>
      <c r="WN282" s="138"/>
      <c r="WO282" s="138"/>
      <c r="WP282" s="138"/>
      <c r="WQ282" s="138"/>
      <c r="WR282" s="138"/>
      <c r="WS282" s="138"/>
      <c r="WT282" s="138"/>
      <c r="WU282" s="138"/>
      <c r="WV282" s="138"/>
      <c r="WW282" s="138"/>
      <c r="WX282" s="138"/>
      <c r="WY282" s="138"/>
      <c r="WZ282" s="138"/>
      <c r="XA282" s="138"/>
      <c r="XB282" s="138"/>
      <c r="XC282" s="138"/>
      <c r="XD282" s="138"/>
      <c r="XE282" s="138"/>
      <c r="XF282" s="138"/>
      <c r="XG282" s="138"/>
      <c r="XH282" s="138"/>
      <c r="XI282" s="138"/>
      <c r="XJ282" s="138"/>
      <c r="XK282" s="138"/>
      <c r="XL282" s="138"/>
      <c r="XM282" s="138"/>
      <c r="XN282" s="138"/>
      <c r="XO282" s="138"/>
      <c r="XP282" s="138"/>
      <c r="XQ282" s="138"/>
      <c r="XR282" s="138"/>
      <c r="XS282" s="138"/>
      <c r="XT282" s="138"/>
      <c r="XU282" s="138"/>
      <c r="XV282" s="138"/>
      <c r="XW282" s="138"/>
      <c r="XX282" s="138"/>
      <c r="XY282" s="138"/>
      <c r="XZ282" s="138"/>
      <c r="YA282" s="138"/>
      <c r="YB282" s="138"/>
      <c r="YC282" s="138"/>
      <c r="YD282" s="138"/>
      <c r="YE282" s="138"/>
      <c r="YF282" s="138"/>
      <c r="YG282" s="138"/>
      <c r="YH282" s="138"/>
      <c r="YI282" s="138"/>
      <c r="YJ282" s="138"/>
      <c r="YK282" s="138"/>
      <c r="YL282" s="138"/>
      <c r="YM282" s="138"/>
      <c r="YN282" s="138"/>
      <c r="YO282" s="138"/>
      <c r="YP282" s="138"/>
      <c r="YQ282" s="138"/>
      <c r="YR282" s="138"/>
      <c r="YS282" s="138"/>
      <c r="YT282" s="138"/>
      <c r="YU282" s="138"/>
      <c r="YV282" s="138"/>
      <c r="YW282" s="138"/>
      <c r="YX282" s="138"/>
      <c r="YY282" s="138"/>
      <c r="YZ282" s="138"/>
      <c r="ZA282" s="138"/>
      <c r="ZB282" s="138"/>
      <c r="ZC282" s="138"/>
      <c r="ZD282" s="138"/>
      <c r="ZE282" s="138"/>
      <c r="ZF282" s="138"/>
      <c r="ZG282" s="138"/>
      <c r="ZH282" s="138"/>
      <c r="ZI282" s="138"/>
      <c r="ZJ282" s="138"/>
      <c r="ZK282" s="138"/>
      <c r="ZL282" s="138"/>
      <c r="ZM282" s="138"/>
      <c r="ZN282" s="138"/>
      <c r="ZO282" s="138"/>
      <c r="ZP282" s="138"/>
      <c r="ZQ282" s="138"/>
      <c r="ZR282" s="138"/>
      <c r="ZS282" s="138"/>
      <c r="ZT282" s="138"/>
      <c r="ZU282" s="138"/>
      <c r="ZV282" s="138"/>
      <c r="ZW282" s="138"/>
      <c r="ZX282" s="138"/>
      <c r="ZY282" s="138"/>
      <c r="ZZ282" s="138"/>
      <c r="AAA282" s="138"/>
      <c r="AAB282" s="138"/>
      <c r="AAC282" s="138"/>
      <c r="AAD282" s="138"/>
      <c r="AAE282" s="138"/>
      <c r="AAF282" s="138"/>
      <c r="AAG282" s="138"/>
      <c r="AAH282" s="138"/>
      <c r="AAI282" s="138"/>
      <c r="AAJ282" s="138"/>
      <c r="AAK282" s="138"/>
      <c r="AAL282" s="138"/>
      <c r="AAM282" s="138"/>
      <c r="AAN282" s="138"/>
      <c r="AAO282" s="138"/>
      <c r="AAP282" s="138"/>
      <c r="AAQ282" s="138"/>
      <c r="AAR282" s="138"/>
      <c r="AAS282" s="138"/>
      <c r="AAT282" s="138"/>
      <c r="AAU282" s="138"/>
      <c r="AAV282" s="138"/>
      <c r="AAW282" s="138"/>
      <c r="AAX282" s="138"/>
      <c r="AAY282" s="138"/>
      <c r="AAZ282" s="138"/>
      <c r="ABA282" s="138"/>
      <c r="ABB282" s="138"/>
      <c r="ABC282" s="138"/>
      <c r="ABD282" s="138"/>
      <c r="ABE282" s="138"/>
      <c r="ABF282" s="138"/>
      <c r="ABG282" s="138"/>
      <c r="ABH282" s="138"/>
      <c r="ABI282" s="138"/>
      <c r="ABJ282" s="138"/>
      <c r="ABK282" s="138"/>
      <c r="ABL282" s="138"/>
      <c r="ABM282" s="138"/>
      <c r="ABN282" s="138"/>
      <c r="ABO282" s="138"/>
      <c r="ABP282" s="138"/>
      <c r="ABQ282" s="138"/>
      <c r="ABR282" s="138"/>
      <c r="ABS282" s="138"/>
      <c r="ABT282" s="138"/>
      <c r="ABU282" s="138"/>
      <c r="ABV282" s="138"/>
      <c r="ABW282" s="138"/>
      <c r="ABX282" s="138"/>
      <c r="ABY282" s="138"/>
      <c r="ABZ282" s="138"/>
      <c r="ACA282" s="138"/>
      <c r="ACB282" s="138"/>
      <c r="ACC282" s="138"/>
      <c r="ACD282" s="138"/>
      <c r="ACE282" s="138"/>
      <c r="ACF282" s="138"/>
      <c r="ACG282" s="138"/>
      <c r="ACH282" s="138"/>
      <c r="ACI282" s="138"/>
      <c r="ACJ282" s="138"/>
      <c r="ACK282" s="138"/>
      <c r="ACL282" s="138"/>
      <c r="ACM282" s="138"/>
      <c r="ACN282" s="138"/>
      <c r="ACO282" s="138"/>
      <c r="ACP282" s="138"/>
      <c r="ACQ282" s="138"/>
      <c r="ACR282" s="138"/>
      <c r="ACS282" s="138"/>
      <c r="ACT282" s="138"/>
      <c r="ACU282" s="138"/>
      <c r="ACV282" s="138"/>
      <c r="ACW282" s="138"/>
      <c r="ACX282" s="138"/>
      <c r="ACY282" s="138"/>
      <c r="ACZ282" s="138"/>
      <c r="ADA282" s="138"/>
      <c r="ADB282" s="138"/>
      <c r="ADC282" s="138"/>
      <c r="ADD282" s="138"/>
      <c r="ADE282" s="138"/>
      <c r="ADF282" s="138"/>
      <c r="ADG282" s="138"/>
      <c r="ADH282" s="138"/>
      <c r="ADI282" s="138"/>
      <c r="ADJ282" s="138"/>
      <c r="ADK282" s="138"/>
      <c r="ADL282" s="138"/>
      <c r="ADM282" s="138"/>
      <c r="ADN282" s="138"/>
      <c r="ADO282" s="138"/>
      <c r="ADP282" s="138"/>
      <c r="ADQ282" s="138"/>
      <c r="ADR282" s="138"/>
      <c r="ADS282" s="138"/>
      <c r="ADT282" s="138"/>
      <c r="ADU282" s="138"/>
      <c r="ADV282" s="138"/>
      <c r="ADW282" s="138"/>
      <c r="ADX282" s="138"/>
      <c r="ADY282" s="138"/>
      <c r="ADZ282" s="138"/>
      <c r="AEA282" s="138"/>
      <c r="AEB282" s="138"/>
      <c r="AEC282" s="138"/>
      <c r="AED282" s="138"/>
      <c r="AEE282" s="138"/>
      <c r="AEF282" s="138"/>
      <c r="AEG282" s="138"/>
      <c r="AEH282" s="138"/>
      <c r="AEI282" s="138"/>
      <c r="AEJ282" s="138"/>
      <c r="AEK282" s="138"/>
      <c r="AEL282" s="138"/>
      <c r="AEM282" s="138"/>
      <c r="AEN282" s="138"/>
      <c r="AEO282" s="138"/>
      <c r="AEP282" s="138"/>
      <c r="AEQ282" s="138"/>
      <c r="AER282" s="138"/>
      <c r="AES282" s="138"/>
      <c r="AET282" s="138"/>
      <c r="AEU282" s="138"/>
      <c r="AEV282" s="138"/>
      <c r="AEW282" s="138"/>
      <c r="AEX282" s="138"/>
      <c r="AEY282" s="138"/>
      <c r="AEZ282" s="138"/>
      <c r="AFA282" s="138"/>
      <c r="AFB282" s="138"/>
      <c r="AFC282" s="138"/>
      <c r="AFD282" s="138"/>
      <c r="AFE282" s="138"/>
      <c r="AFF282" s="138"/>
      <c r="AFG282" s="138"/>
      <c r="AFH282" s="138"/>
      <c r="AFI282" s="138"/>
      <c r="AFJ282" s="138"/>
      <c r="AFK282" s="138"/>
      <c r="AFL282" s="138"/>
      <c r="AFM282" s="138"/>
      <c r="AFN282" s="138"/>
      <c r="AFO282" s="138"/>
      <c r="AFP282" s="138"/>
      <c r="AFQ282" s="138"/>
      <c r="AFR282" s="138"/>
      <c r="AFS282" s="138"/>
      <c r="AFT282" s="138"/>
      <c r="AFU282" s="138"/>
      <c r="AFV282" s="138"/>
      <c r="AFW282" s="138"/>
      <c r="AFX282" s="138"/>
      <c r="AFY282" s="138"/>
      <c r="AFZ282" s="138"/>
      <c r="AGA282" s="138"/>
      <c r="AGB282" s="138"/>
      <c r="AGC282" s="138"/>
      <c r="AGD282" s="138"/>
      <c r="AGE282" s="138"/>
      <c r="AGF282" s="138"/>
      <c r="AGG282" s="138"/>
      <c r="AGH282" s="138"/>
      <c r="AGI282" s="138"/>
      <c r="AGJ282" s="138"/>
      <c r="AGK282" s="138"/>
      <c r="AGL282" s="138"/>
      <c r="AGM282" s="138"/>
      <c r="AGN282" s="138"/>
      <c r="AGO282" s="138"/>
      <c r="AGP282" s="138"/>
      <c r="AGQ282" s="138"/>
      <c r="AGR282" s="138"/>
      <c r="AGS282" s="138"/>
      <c r="AGT282" s="138"/>
      <c r="AGU282" s="138"/>
      <c r="AGV282" s="138"/>
      <c r="AGW282" s="138"/>
      <c r="AGX282" s="138"/>
      <c r="AGY282" s="138"/>
      <c r="AGZ282" s="138"/>
      <c r="AHA282" s="138"/>
      <c r="AHB282" s="138"/>
      <c r="AHC282" s="138"/>
      <c r="AHD282" s="138"/>
      <c r="AHE282" s="138"/>
      <c r="AHF282" s="138"/>
      <c r="AHG282" s="138"/>
      <c r="AHH282" s="138"/>
      <c r="AHI282" s="138"/>
      <c r="AHJ282" s="138"/>
      <c r="AHK282" s="138"/>
      <c r="AHL282" s="138"/>
      <c r="AHM282" s="138"/>
      <c r="AHN282" s="138"/>
      <c r="AHO282" s="138"/>
      <c r="AHP282" s="138"/>
      <c r="AHQ282" s="138"/>
      <c r="AHR282" s="138"/>
      <c r="AHS282" s="138"/>
      <c r="AHT282" s="138"/>
      <c r="AHU282" s="138"/>
      <c r="AHV282" s="138"/>
      <c r="AHW282" s="138"/>
      <c r="AHX282" s="138"/>
      <c r="AHY282" s="138"/>
      <c r="AHZ282" s="138"/>
      <c r="AIA282" s="138"/>
      <c r="AIB282" s="138"/>
      <c r="AIC282" s="138"/>
      <c r="AID282" s="138"/>
      <c r="AIE282" s="138"/>
      <c r="AIF282" s="138"/>
      <c r="AIG282" s="138"/>
      <c r="AIH282" s="138"/>
      <c r="AII282" s="138"/>
      <c r="AIJ282" s="138"/>
      <c r="AIK282" s="138"/>
      <c r="AIL282" s="138"/>
      <c r="AIM282" s="138"/>
      <c r="AIN282" s="138"/>
      <c r="AIO282" s="138"/>
      <c r="AIP282" s="138"/>
      <c r="AIQ282" s="138"/>
      <c r="AIR282" s="138"/>
      <c r="AIS282" s="138"/>
      <c r="AIT282" s="138"/>
      <c r="AIU282" s="138"/>
      <c r="AIV282" s="138"/>
      <c r="AIW282" s="138"/>
      <c r="AIX282" s="138"/>
      <c r="AIY282" s="138"/>
      <c r="AIZ282" s="138"/>
      <c r="AJA282" s="138"/>
      <c r="AJB282" s="138"/>
      <c r="AJC282" s="138"/>
      <c r="AJD282" s="138"/>
      <c r="AJE282" s="138"/>
      <c r="AJF282" s="138"/>
      <c r="AJG282" s="138"/>
      <c r="AJH282" s="138"/>
      <c r="AJI282" s="138"/>
      <c r="AJJ282" s="138"/>
      <c r="AJK282" s="138"/>
      <c r="AJL282" s="138"/>
      <c r="AJM282" s="138"/>
      <c r="AJN282" s="138"/>
      <c r="AJO282" s="138"/>
      <c r="AJP282" s="138"/>
      <c r="AJQ282" s="138"/>
      <c r="AJR282" s="138"/>
      <c r="AJS282" s="138"/>
      <c r="AJT282" s="138"/>
      <c r="AJU282" s="138"/>
      <c r="AJV282" s="138"/>
      <c r="AJW282" s="138"/>
      <c r="AJX282" s="138"/>
      <c r="AJY282" s="138"/>
      <c r="AJZ282" s="138"/>
      <c r="AKA282" s="138"/>
      <c r="AKB282" s="138"/>
      <c r="AKC282" s="138"/>
      <c r="AKD282" s="138"/>
      <c r="AKE282" s="138"/>
      <c r="AKF282" s="138"/>
      <c r="AKG282" s="138"/>
      <c r="AKH282" s="138"/>
      <c r="AKI282" s="138"/>
      <c r="AKJ282" s="138"/>
      <c r="AKK282" s="138"/>
      <c r="AKL282" s="138"/>
      <c r="AKM282" s="138"/>
      <c r="AKN282" s="138"/>
      <c r="AKO282" s="138"/>
      <c r="AKP282" s="138"/>
      <c r="AKQ282" s="138"/>
      <c r="AKR282" s="138"/>
      <c r="AKS282" s="138"/>
      <c r="AKT282" s="138"/>
      <c r="AKU282" s="138"/>
      <c r="AKV282" s="138"/>
      <c r="AKW282" s="138"/>
      <c r="AKX282" s="138"/>
      <c r="AKY282" s="138"/>
      <c r="AKZ282" s="138"/>
      <c r="ALA282" s="138"/>
      <c r="ALB282" s="138"/>
      <c r="ALC282" s="138"/>
      <c r="ALD282" s="138"/>
      <c r="ALE282" s="138"/>
      <c r="ALF282" s="138"/>
      <c r="ALG282" s="138"/>
      <c r="ALH282" s="138"/>
      <c r="ALI282" s="138"/>
      <c r="ALJ282" s="138"/>
      <c r="ALK282" s="138"/>
      <c r="ALL282" s="138"/>
      <c r="ALM282" s="138"/>
      <c r="ALN282" s="138"/>
      <c r="ALO282" s="138"/>
      <c r="ALP282" s="138"/>
      <c r="ALQ282" s="138"/>
      <c r="ALR282" s="138"/>
      <c r="ALS282" s="138"/>
      <c r="ALT282" s="138"/>
      <c r="ALU282" s="138"/>
      <c r="ALV282" s="138"/>
      <c r="ALW282" s="138"/>
      <c r="ALX282" s="138"/>
      <c r="ALY282" s="138"/>
      <c r="ALZ282" s="138"/>
      <c r="AMA282" s="138"/>
      <c r="AMB282" s="138"/>
      <c r="AMC282" s="138"/>
      <c r="AMD282" s="138"/>
      <c r="AME282" s="138"/>
      <c r="AMF282" s="138"/>
      <c r="AMG282" s="138"/>
      <c r="AMH282" s="138"/>
      <c r="AMI282" s="138"/>
      <c r="AMJ282" s="138"/>
      <c r="AMK282" s="138"/>
    </row>
    <row r="283" spans="1:1025" s="140" customFormat="1" x14ac:dyDescent="0.15">
      <c r="A283" s="210"/>
      <c r="B283" s="106"/>
      <c r="C283" s="137"/>
      <c r="D283" s="137"/>
      <c r="E283" s="137"/>
      <c r="F283" s="138"/>
      <c r="G283" s="138"/>
      <c r="H283" s="138"/>
      <c r="I283" s="138"/>
      <c r="J283" s="139"/>
      <c r="K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A283" s="138"/>
      <c r="CB283" s="138"/>
      <c r="CC283" s="138"/>
      <c r="CD283" s="138"/>
      <c r="CE283" s="138"/>
      <c r="CF283" s="138"/>
      <c r="CG283" s="138"/>
      <c r="CH283" s="138"/>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c r="EG283" s="138"/>
      <c r="EH283" s="138"/>
      <c r="EI283" s="138"/>
      <c r="EJ283" s="138"/>
      <c r="EK283" s="138"/>
      <c r="EL283" s="138"/>
      <c r="EM283" s="138"/>
      <c r="EN283" s="138"/>
      <c r="EO283" s="138"/>
      <c r="EP283" s="138"/>
      <c r="EQ283" s="138"/>
      <c r="ER283" s="138"/>
      <c r="ES283" s="138"/>
      <c r="ET283" s="138"/>
      <c r="EU283" s="138"/>
      <c r="EV283" s="138"/>
      <c r="EW283" s="138"/>
      <c r="EX283" s="138"/>
      <c r="EY283" s="138"/>
      <c r="EZ283" s="138"/>
      <c r="FA283" s="138"/>
      <c r="FB283" s="138"/>
      <c r="FC283" s="138"/>
      <c r="FD283" s="138"/>
      <c r="FE283" s="138"/>
      <c r="FF283" s="138"/>
      <c r="FG283" s="138"/>
      <c r="FH283" s="138"/>
      <c r="FI283" s="138"/>
      <c r="FJ283" s="138"/>
      <c r="FK283" s="138"/>
      <c r="FL283" s="138"/>
      <c r="FM283" s="138"/>
      <c r="FN283" s="138"/>
      <c r="FO283" s="138"/>
      <c r="FP283" s="138"/>
      <c r="FQ283" s="138"/>
      <c r="FR283" s="138"/>
      <c r="FS283" s="138"/>
      <c r="FT283" s="138"/>
      <c r="FU283" s="138"/>
      <c r="FV283" s="138"/>
      <c r="FW283" s="138"/>
      <c r="FX283" s="138"/>
      <c r="FY283" s="138"/>
      <c r="FZ283" s="138"/>
      <c r="GA283" s="138"/>
      <c r="GB283" s="138"/>
      <c r="GC283" s="138"/>
      <c r="GD283" s="138"/>
      <c r="GE283" s="138"/>
      <c r="GF283" s="138"/>
      <c r="GG283" s="138"/>
      <c r="GH283" s="138"/>
      <c r="GI283" s="138"/>
      <c r="GJ283" s="138"/>
      <c r="GK283" s="138"/>
      <c r="GL283" s="138"/>
      <c r="GM283" s="138"/>
      <c r="GN283" s="138"/>
      <c r="GO283" s="138"/>
      <c r="GP283" s="138"/>
      <c r="GQ283" s="138"/>
      <c r="GR283" s="138"/>
      <c r="GS283" s="138"/>
      <c r="GT283" s="138"/>
      <c r="GU283" s="138"/>
      <c r="GV283" s="138"/>
      <c r="GW283" s="138"/>
      <c r="GX283" s="138"/>
      <c r="GY283" s="138"/>
      <c r="GZ283" s="138"/>
      <c r="HA283" s="138"/>
      <c r="HB283" s="138"/>
      <c r="HC283" s="138"/>
      <c r="HD283" s="138"/>
      <c r="HE283" s="138"/>
      <c r="HF283" s="138"/>
      <c r="HG283" s="138"/>
      <c r="HH283" s="138"/>
      <c r="HI283" s="138"/>
      <c r="HJ283" s="138"/>
      <c r="HK283" s="138"/>
      <c r="HL283" s="138"/>
      <c r="HM283" s="138"/>
      <c r="HN283" s="138"/>
      <c r="HO283" s="138"/>
      <c r="HP283" s="138"/>
      <c r="HQ283" s="138"/>
      <c r="HR283" s="138"/>
      <c r="HS283" s="138"/>
      <c r="HT283" s="138"/>
      <c r="HU283" s="138"/>
      <c r="HV283" s="138"/>
      <c r="HW283" s="138"/>
      <c r="HX283" s="138"/>
      <c r="HY283" s="138"/>
      <c r="HZ283" s="138"/>
      <c r="IA283" s="138"/>
      <c r="IB283" s="138"/>
      <c r="IC283" s="138"/>
      <c r="ID283" s="138"/>
      <c r="IE283" s="138"/>
      <c r="IF283" s="138"/>
      <c r="IG283" s="138"/>
      <c r="IH283" s="138"/>
      <c r="II283" s="138"/>
      <c r="IJ283" s="138"/>
      <c r="IK283" s="138"/>
      <c r="IL283" s="138"/>
      <c r="IM283" s="138"/>
      <c r="IN283" s="138"/>
      <c r="IO283" s="138"/>
      <c r="IP283" s="138"/>
      <c r="IQ283" s="138"/>
      <c r="IR283" s="138"/>
      <c r="IS283" s="138"/>
      <c r="IT283" s="138"/>
      <c r="IU283" s="138"/>
      <c r="IV283" s="138"/>
      <c r="IW283" s="138"/>
      <c r="IX283" s="138"/>
      <c r="IY283" s="138"/>
      <c r="IZ283" s="138"/>
      <c r="JA283" s="138"/>
      <c r="JB283" s="138"/>
      <c r="JC283" s="138"/>
      <c r="JD283" s="138"/>
      <c r="JE283" s="138"/>
      <c r="JF283" s="138"/>
      <c r="JG283" s="138"/>
      <c r="JH283" s="138"/>
      <c r="JI283" s="138"/>
      <c r="JJ283" s="138"/>
      <c r="JK283" s="138"/>
      <c r="JL283" s="138"/>
      <c r="JM283" s="138"/>
      <c r="JN283" s="138"/>
      <c r="JO283" s="138"/>
      <c r="JP283" s="138"/>
      <c r="JQ283" s="138"/>
      <c r="JR283" s="138"/>
      <c r="JS283" s="138"/>
      <c r="JT283" s="138"/>
      <c r="JU283" s="138"/>
      <c r="JV283" s="138"/>
      <c r="JW283" s="138"/>
      <c r="JX283" s="138"/>
      <c r="JY283" s="138"/>
      <c r="JZ283" s="138"/>
      <c r="KA283" s="138"/>
      <c r="KB283" s="138"/>
      <c r="KC283" s="138"/>
      <c r="KD283" s="138"/>
      <c r="KE283" s="138"/>
      <c r="KF283" s="138"/>
      <c r="KG283" s="138"/>
      <c r="KH283" s="138"/>
      <c r="KI283" s="138"/>
      <c r="KJ283" s="138"/>
      <c r="KK283" s="138"/>
      <c r="KL283" s="138"/>
      <c r="KM283" s="138"/>
      <c r="KN283" s="138"/>
      <c r="KO283" s="138"/>
      <c r="KP283" s="138"/>
      <c r="KQ283" s="138"/>
      <c r="KR283" s="138"/>
      <c r="KS283" s="138"/>
      <c r="KT283" s="138"/>
      <c r="KU283" s="138"/>
      <c r="KV283" s="138"/>
      <c r="KW283" s="138"/>
      <c r="KX283" s="138"/>
      <c r="KY283" s="138"/>
      <c r="KZ283" s="138"/>
      <c r="LA283" s="138"/>
      <c r="LB283" s="138"/>
      <c r="LC283" s="138"/>
      <c r="LD283" s="138"/>
      <c r="LE283" s="138"/>
      <c r="LF283" s="138"/>
      <c r="LG283" s="138"/>
      <c r="LH283" s="138"/>
      <c r="LI283" s="138"/>
      <c r="LJ283" s="138"/>
      <c r="LK283" s="138"/>
      <c r="LL283" s="138"/>
      <c r="LM283" s="138"/>
      <c r="LN283" s="138"/>
      <c r="LO283" s="138"/>
      <c r="LP283" s="138"/>
      <c r="LQ283" s="138"/>
      <c r="LR283" s="138"/>
      <c r="LS283" s="138"/>
      <c r="LT283" s="138"/>
      <c r="LU283" s="138"/>
      <c r="LV283" s="138"/>
      <c r="LW283" s="138"/>
      <c r="LX283" s="138"/>
      <c r="LY283" s="138"/>
      <c r="LZ283" s="138"/>
      <c r="MA283" s="138"/>
      <c r="MB283" s="138"/>
      <c r="MC283" s="138"/>
      <c r="MD283" s="138"/>
      <c r="ME283" s="138"/>
      <c r="MF283" s="138"/>
      <c r="MG283" s="138"/>
      <c r="MH283" s="138"/>
      <c r="MI283" s="138"/>
      <c r="MJ283" s="138"/>
      <c r="MK283" s="138"/>
      <c r="ML283" s="138"/>
      <c r="MM283" s="138"/>
      <c r="MN283" s="138"/>
      <c r="MO283" s="138"/>
      <c r="MP283" s="138"/>
      <c r="MQ283" s="138"/>
      <c r="MR283" s="138"/>
      <c r="MS283" s="138"/>
      <c r="MT283" s="138"/>
      <c r="MU283" s="138"/>
      <c r="MV283" s="138"/>
      <c r="MW283" s="138"/>
      <c r="MX283" s="138"/>
      <c r="MY283" s="138"/>
      <c r="MZ283" s="138"/>
      <c r="NA283" s="138"/>
      <c r="NB283" s="138"/>
      <c r="NC283" s="138"/>
      <c r="ND283" s="138"/>
      <c r="NE283" s="138"/>
      <c r="NF283" s="138"/>
      <c r="NG283" s="138"/>
      <c r="NH283" s="138"/>
      <c r="NI283" s="138"/>
      <c r="NJ283" s="138"/>
      <c r="NK283" s="138"/>
      <c r="NL283" s="138"/>
      <c r="NM283" s="138"/>
      <c r="NN283" s="138"/>
      <c r="NO283" s="138"/>
      <c r="NP283" s="138"/>
      <c r="NQ283" s="138"/>
      <c r="NR283" s="138"/>
      <c r="NS283" s="138"/>
      <c r="NT283" s="138"/>
      <c r="NU283" s="138"/>
      <c r="NV283" s="138"/>
      <c r="NW283" s="138"/>
      <c r="NX283" s="138"/>
      <c r="NY283" s="138"/>
      <c r="NZ283" s="138"/>
      <c r="OA283" s="138"/>
      <c r="OB283" s="138"/>
      <c r="OC283" s="138"/>
      <c r="OD283" s="138"/>
      <c r="OE283" s="138"/>
      <c r="OF283" s="138"/>
      <c r="OG283" s="138"/>
      <c r="OH283" s="138"/>
      <c r="OI283" s="138"/>
      <c r="OJ283" s="138"/>
      <c r="OK283" s="138"/>
      <c r="OL283" s="138"/>
      <c r="OM283" s="138"/>
      <c r="ON283" s="138"/>
      <c r="OO283" s="138"/>
      <c r="OP283" s="138"/>
      <c r="OQ283" s="138"/>
      <c r="OR283" s="138"/>
      <c r="OS283" s="138"/>
      <c r="OT283" s="138"/>
      <c r="OU283" s="138"/>
      <c r="OV283" s="138"/>
      <c r="OW283" s="138"/>
      <c r="OX283" s="138"/>
      <c r="OY283" s="138"/>
      <c r="OZ283" s="138"/>
      <c r="PA283" s="138"/>
      <c r="PB283" s="138"/>
      <c r="PC283" s="138"/>
      <c r="PD283" s="138"/>
      <c r="PE283" s="138"/>
      <c r="PF283" s="138"/>
      <c r="PG283" s="138"/>
      <c r="PH283" s="138"/>
      <c r="PI283" s="138"/>
      <c r="PJ283" s="138"/>
      <c r="PK283" s="138"/>
      <c r="PL283" s="138"/>
      <c r="PM283" s="138"/>
      <c r="PN283" s="138"/>
      <c r="PO283" s="138"/>
      <c r="PP283" s="138"/>
      <c r="PQ283" s="138"/>
      <c r="PR283" s="138"/>
      <c r="PS283" s="138"/>
      <c r="PT283" s="138"/>
      <c r="PU283" s="138"/>
      <c r="PV283" s="138"/>
      <c r="PW283" s="138"/>
      <c r="PX283" s="138"/>
      <c r="PY283" s="138"/>
      <c r="PZ283" s="138"/>
      <c r="QA283" s="138"/>
      <c r="QB283" s="138"/>
      <c r="QC283" s="138"/>
      <c r="QD283" s="138"/>
      <c r="QE283" s="138"/>
      <c r="QF283" s="138"/>
      <c r="QG283" s="138"/>
      <c r="QH283" s="138"/>
      <c r="QI283" s="138"/>
      <c r="QJ283" s="138"/>
      <c r="QK283" s="138"/>
      <c r="QL283" s="138"/>
      <c r="QM283" s="138"/>
      <c r="QN283" s="138"/>
      <c r="QO283" s="138"/>
      <c r="QP283" s="138"/>
      <c r="QQ283" s="138"/>
      <c r="QR283" s="138"/>
      <c r="QS283" s="138"/>
      <c r="QT283" s="138"/>
      <c r="QU283" s="138"/>
      <c r="QV283" s="138"/>
      <c r="QW283" s="138"/>
      <c r="QX283" s="138"/>
      <c r="QY283" s="138"/>
      <c r="QZ283" s="138"/>
      <c r="RA283" s="138"/>
      <c r="RB283" s="138"/>
      <c r="RC283" s="138"/>
      <c r="RD283" s="138"/>
      <c r="RE283" s="138"/>
      <c r="RF283" s="138"/>
      <c r="RG283" s="138"/>
      <c r="RH283" s="138"/>
      <c r="RI283" s="138"/>
      <c r="RJ283" s="138"/>
      <c r="RK283" s="138"/>
      <c r="RL283" s="138"/>
      <c r="RM283" s="138"/>
      <c r="RN283" s="138"/>
      <c r="RO283" s="138"/>
      <c r="RP283" s="138"/>
      <c r="RQ283" s="138"/>
      <c r="RR283" s="138"/>
      <c r="RS283" s="138"/>
      <c r="RT283" s="138"/>
      <c r="RU283" s="138"/>
      <c r="RV283" s="138"/>
      <c r="RW283" s="138"/>
      <c r="RX283" s="138"/>
      <c r="RY283" s="138"/>
      <c r="RZ283" s="138"/>
      <c r="SA283" s="138"/>
      <c r="SB283" s="138"/>
      <c r="SC283" s="138"/>
      <c r="SD283" s="138"/>
      <c r="SE283" s="138"/>
      <c r="SF283" s="138"/>
      <c r="SG283" s="138"/>
      <c r="SH283" s="138"/>
      <c r="SI283" s="138"/>
      <c r="SJ283" s="138"/>
      <c r="SK283" s="138"/>
      <c r="SL283" s="138"/>
      <c r="SM283" s="138"/>
      <c r="SN283" s="138"/>
      <c r="SO283" s="138"/>
      <c r="SP283" s="138"/>
      <c r="SQ283" s="138"/>
      <c r="SR283" s="138"/>
      <c r="SS283" s="138"/>
      <c r="ST283" s="138"/>
      <c r="SU283" s="138"/>
      <c r="SV283" s="138"/>
      <c r="SW283" s="138"/>
      <c r="SX283" s="138"/>
      <c r="SY283" s="138"/>
      <c r="SZ283" s="138"/>
      <c r="TA283" s="138"/>
      <c r="TB283" s="138"/>
      <c r="TC283" s="138"/>
      <c r="TD283" s="138"/>
      <c r="TE283" s="138"/>
      <c r="TF283" s="138"/>
      <c r="TG283" s="138"/>
      <c r="TH283" s="138"/>
      <c r="TI283" s="138"/>
      <c r="TJ283" s="138"/>
      <c r="TK283" s="138"/>
      <c r="TL283" s="138"/>
      <c r="TM283" s="138"/>
      <c r="TN283" s="138"/>
      <c r="TO283" s="138"/>
      <c r="TP283" s="138"/>
      <c r="TQ283" s="138"/>
      <c r="TR283" s="138"/>
      <c r="TS283" s="138"/>
      <c r="TT283" s="138"/>
      <c r="TU283" s="138"/>
      <c r="TV283" s="138"/>
      <c r="TW283" s="138"/>
      <c r="TX283" s="138"/>
      <c r="TY283" s="138"/>
      <c r="TZ283" s="138"/>
      <c r="UA283" s="138"/>
      <c r="UB283" s="138"/>
      <c r="UC283" s="138"/>
      <c r="UD283" s="138"/>
      <c r="UE283" s="138"/>
      <c r="UF283" s="138"/>
      <c r="UG283" s="138"/>
      <c r="UH283" s="138"/>
      <c r="UI283" s="138"/>
      <c r="UJ283" s="138"/>
      <c r="UK283" s="138"/>
      <c r="UL283" s="138"/>
      <c r="UM283" s="138"/>
      <c r="UN283" s="138"/>
      <c r="UO283" s="138"/>
      <c r="UP283" s="138"/>
      <c r="UQ283" s="138"/>
      <c r="UR283" s="138"/>
      <c r="US283" s="138"/>
      <c r="UT283" s="138"/>
      <c r="UU283" s="138"/>
      <c r="UV283" s="138"/>
      <c r="UW283" s="138"/>
      <c r="UX283" s="138"/>
      <c r="UY283" s="138"/>
      <c r="UZ283" s="138"/>
      <c r="VA283" s="138"/>
      <c r="VB283" s="138"/>
      <c r="VC283" s="138"/>
      <c r="VD283" s="138"/>
      <c r="VE283" s="138"/>
      <c r="VF283" s="138"/>
      <c r="VG283" s="138"/>
      <c r="VH283" s="138"/>
      <c r="VI283" s="138"/>
      <c r="VJ283" s="138"/>
      <c r="VK283" s="138"/>
      <c r="VL283" s="138"/>
      <c r="VM283" s="138"/>
      <c r="VN283" s="138"/>
      <c r="VO283" s="138"/>
      <c r="VP283" s="138"/>
      <c r="VQ283" s="138"/>
      <c r="VR283" s="138"/>
      <c r="VS283" s="138"/>
      <c r="VT283" s="138"/>
      <c r="VU283" s="138"/>
      <c r="VV283" s="138"/>
      <c r="VW283" s="138"/>
      <c r="VX283" s="138"/>
      <c r="VY283" s="138"/>
      <c r="VZ283" s="138"/>
      <c r="WA283" s="138"/>
      <c r="WB283" s="138"/>
      <c r="WC283" s="138"/>
      <c r="WD283" s="138"/>
      <c r="WE283" s="138"/>
      <c r="WF283" s="138"/>
      <c r="WG283" s="138"/>
      <c r="WH283" s="138"/>
      <c r="WI283" s="138"/>
      <c r="WJ283" s="138"/>
      <c r="WK283" s="138"/>
      <c r="WL283" s="138"/>
      <c r="WM283" s="138"/>
      <c r="WN283" s="138"/>
      <c r="WO283" s="138"/>
      <c r="WP283" s="138"/>
      <c r="WQ283" s="138"/>
      <c r="WR283" s="138"/>
      <c r="WS283" s="138"/>
      <c r="WT283" s="138"/>
      <c r="WU283" s="138"/>
      <c r="WV283" s="138"/>
      <c r="WW283" s="138"/>
      <c r="WX283" s="138"/>
      <c r="WY283" s="138"/>
      <c r="WZ283" s="138"/>
      <c r="XA283" s="138"/>
      <c r="XB283" s="138"/>
      <c r="XC283" s="138"/>
      <c r="XD283" s="138"/>
      <c r="XE283" s="138"/>
      <c r="XF283" s="138"/>
      <c r="XG283" s="138"/>
      <c r="XH283" s="138"/>
      <c r="XI283" s="138"/>
      <c r="XJ283" s="138"/>
      <c r="XK283" s="138"/>
      <c r="XL283" s="138"/>
      <c r="XM283" s="138"/>
      <c r="XN283" s="138"/>
      <c r="XO283" s="138"/>
      <c r="XP283" s="138"/>
      <c r="XQ283" s="138"/>
      <c r="XR283" s="138"/>
      <c r="XS283" s="138"/>
      <c r="XT283" s="138"/>
      <c r="XU283" s="138"/>
      <c r="XV283" s="138"/>
      <c r="XW283" s="138"/>
      <c r="XX283" s="138"/>
      <c r="XY283" s="138"/>
      <c r="XZ283" s="138"/>
      <c r="YA283" s="138"/>
      <c r="YB283" s="138"/>
      <c r="YC283" s="138"/>
      <c r="YD283" s="138"/>
      <c r="YE283" s="138"/>
      <c r="YF283" s="138"/>
      <c r="YG283" s="138"/>
      <c r="YH283" s="138"/>
      <c r="YI283" s="138"/>
      <c r="YJ283" s="138"/>
      <c r="YK283" s="138"/>
      <c r="YL283" s="138"/>
      <c r="YM283" s="138"/>
      <c r="YN283" s="138"/>
      <c r="YO283" s="138"/>
      <c r="YP283" s="138"/>
      <c r="YQ283" s="138"/>
      <c r="YR283" s="138"/>
      <c r="YS283" s="138"/>
      <c r="YT283" s="138"/>
      <c r="YU283" s="138"/>
      <c r="YV283" s="138"/>
      <c r="YW283" s="138"/>
      <c r="YX283" s="138"/>
      <c r="YY283" s="138"/>
      <c r="YZ283" s="138"/>
      <c r="ZA283" s="138"/>
      <c r="ZB283" s="138"/>
      <c r="ZC283" s="138"/>
      <c r="ZD283" s="138"/>
      <c r="ZE283" s="138"/>
      <c r="ZF283" s="138"/>
      <c r="ZG283" s="138"/>
      <c r="ZH283" s="138"/>
      <c r="ZI283" s="138"/>
      <c r="ZJ283" s="138"/>
      <c r="ZK283" s="138"/>
      <c r="ZL283" s="138"/>
      <c r="ZM283" s="138"/>
      <c r="ZN283" s="138"/>
      <c r="ZO283" s="138"/>
      <c r="ZP283" s="138"/>
      <c r="ZQ283" s="138"/>
      <c r="ZR283" s="138"/>
      <c r="ZS283" s="138"/>
      <c r="ZT283" s="138"/>
      <c r="ZU283" s="138"/>
      <c r="ZV283" s="138"/>
      <c r="ZW283" s="138"/>
      <c r="ZX283" s="138"/>
      <c r="ZY283" s="138"/>
      <c r="ZZ283" s="138"/>
      <c r="AAA283" s="138"/>
      <c r="AAB283" s="138"/>
      <c r="AAC283" s="138"/>
      <c r="AAD283" s="138"/>
      <c r="AAE283" s="138"/>
      <c r="AAF283" s="138"/>
      <c r="AAG283" s="138"/>
      <c r="AAH283" s="138"/>
      <c r="AAI283" s="138"/>
      <c r="AAJ283" s="138"/>
      <c r="AAK283" s="138"/>
      <c r="AAL283" s="138"/>
      <c r="AAM283" s="138"/>
      <c r="AAN283" s="138"/>
      <c r="AAO283" s="138"/>
      <c r="AAP283" s="138"/>
      <c r="AAQ283" s="138"/>
      <c r="AAR283" s="138"/>
      <c r="AAS283" s="138"/>
      <c r="AAT283" s="138"/>
      <c r="AAU283" s="138"/>
      <c r="AAV283" s="138"/>
      <c r="AAW283" s="138"/>
      <c r="AAX283" s="138"/>
      <c r="AAY283" s="138"/>
      <c r="AAZ283" s="138"/>
      <c r="ABA283" s="138"/>
      <c r="ABB283" s="138"/>
      <c r="ABC283" s="138"/>
      <c r="ABD283" s="138"/>
      <c r="ABE283" s="138"/>
      <c r="ABF283" s="138"/>
      <c r="ABG283" s="138"/>
      <c r="ABH283" s="138"/>
      <c r="ABI283" s="138"/>
      <c r="ABJ283" s="138"/>
      <c r="ABK283" s="138"/>
      <c r="ABL283" s="138"/>
      <c r="ABM283" s="138"/>
      <c r="ABN283" s="138"/>
      <c r="ABO283" s="138"/>
      <c r="ABP283" s="138"/>
      <c r="ABQ283" s="138"/>
      <c r="ABR283" s="138"/>
      <c r="ABS283" s="138"/>
      <c r="ABT283" s="138"/>
      <c r="ABU283" s="138"/>
      <c r="ABV283" s="138"/>
      <c r="ABW283" s="138"/>
      <c r="ABX283" s="138"/>
      <c r="ABY283" s="138"/>
      <c r="ABZ283" s="138"/>
      <c r="ACA283" s="138"/>
      <c r="ACB283" s="138"/>
      <c r="ACC283" s="138"/>
      <c r="ACD283" s="138"/>
      <c r="ACE283" s="138"/>
      <c r="ACF283" s="138"/>
      <c r="ACG283" s="138"/>
      <c r="ACH283" s="138"/>
      <c r="ACI283" s="138"/>
      <c r="ACJ283" s="138"/>
      <c r="ACK283" s="138"/>
      <c r="ACL283" s="138"/>
      <c r="ACM283" s="138"/>
      <c r="ACN283" s="138"/>
      <c r="ACO283" s="138"/>
      <c r="ACP283" s="138"/>
      <c r="ACQ283" s="138"/>
      <c r="ACR283" s="138"/>
      <c r="ACS283" s="138"/>
      <c r="ACT283" s="138"/>
      <c r="ACU283" s="138"/>
      <c r="ACV283" s="138"/>
      <c r="ACW283" s="138"/>
      <c r="ACX283" s="138"/>
      <c r="ACY283" s="138"/>
      <c r="ACZ283" s="138"/>
      <c r="ADA283" s="138"/>
      <c r="ADB283" s="138"/>
      <c r="ADC283" s="138"/>
      <c r="ADD283" s="138"/>
      <c r="ADE283" s="138"/>
      <c r="ADF283" s="138"/>
      <c r="ADG283" s="138"/>
      <c r="ADH283" s="138"/>
      <c r="ADI283" s="138"/>
      <c r="ADJ283" s="138"/>
      <c r="ADK283" s="138"/>
      <c r="ADL283" s="138"/>
      <c r="ADM283" s="138"/>
      <c r="ADN283" s="138"/>
      <c r="ADO283" s="138"/>
      <c r="ADP283" s="138"/>
      <c r="ADQ283" s="138"/>
      <c r="ADR283" s="138"/>
      <c r="ADS283" s="138"/>
      <c r="ADT283" s="138"/>
      <c r="ADU283" s="138"/>
      <c r="ADV283" s="138"/>
      <c r="ADW283" s="138"/>
      <c r="ADX283" s="138"/>
      <c r="ADY283" s="138"/>
      <c r="ADZ283" s="138"/>
      <c r="AEA283" s="138"/>
      <c r="AEB283" s="138"/>
      <c r="AEC283" s="138"/>
      <c r="AED283" s="138"/>
      <c r="AEE283" s="138"/>
      <c r="AEF283" s="138"/>
      <c r="AEG283" s="138"/>
      <c r="AEH283" s="138"/>
      <c r="AEI283" s="138"/>
      <c r="AEJ283" s="138"/>
      <c r="AEK283" s="138"/>
      <c r="AEL283" s="138"/>
      <c r="AEM283" s="138"/>
      <c r="AEN283" s="138"/>
      <c r="AEO283" s="138"/>
      <c r="AEP283" s="138"/>
      <c r="AEQ283" s="138"/>
      <c r="AER283" s="138"/>
      <c r="AES283" s="138"/>
      <c r="AET283" s="138"/>
      <c r="AEU283" s="138"/>
      <c r="AEV283" s="138"/>
      <c r="AEW283" s="138"/>
      <c r="AEX283" s="138"/>
      <c r="AEY283" s="138"/>
      <c r="AEZ283" s="138"/>
      <c r="AFA283" s="138"/>
      <c r="AFB283" s="138"/>
      <c r="AFC283" s="138"/>
      <c r="AFD283" s="138"/>
      <c r="AFE283" s="138"/>
      <c r="AFF283" s="138"/>
      <c r="AFG283" s="138"/>
      <c r="AFH283" s="138"/>
      <c r="AFI283" s="138"/>
      <c r="AFJ283" s="138"/>
      <c r="AFK283" s="138"/>
      <c r="AFL283" s="138"/>
      <c r="AFM283" s="138"/>
      <c r="AFN283" s="138"/>
      <c r="AFO283" s="138"/>
      <c r="AFP283" s="138"/>
      <c r="AFQ283" s="138"/>
      <c r="AFR283" s="138"/>
      <c r="AFS283" s="138"/>
      <c r="AFT283" s="138"/>
      <c r="AFU283" s="138"/>
      <c r="AFV283" s="138"/>
      <c r="AFW283" s="138"/>
      <c r="AFX283" s="138"/>
      <c r="AFY283" s="138"/>
      <c r="AFZ283" s="138"/>
      <c r="AGA283" s="138"/>
      <c r="AGB283" s="138"/>
      <c r="AGC283" s="138"/>
      <c r="AGD283" s="138"/>
      <c r="AGE283" s="138"/>
      <c r="AGF283" s="138"/>
      <c r="AGG283" s="138"/>
      <c r="AGH283" s="138"/>
      <c r="AGI283" s="138"/>
      <c r="AGJ283" s="138"/>
      <c r="AGK283" s="138"/>
      <c r="AGL283" s="138"/>
      <c r="AGM283" s="138"/>
      <c r="AGN283" s="138"/>
      <c r="AGO283" s="138"/>
      <c r="AGP283" s="138"/>
      <c r="AGQ283" s="138"/>
      <c r="AGR283" s="138"/>
      <c r="AGS283" s="138"/>
      <c r="AGT283" s="138"/>
      <c r="AGU283" s="138"/>
      <c r="AGV283" s="138"/>
      <c r="AGW283" s="138"/>
      <c r="AGX283" s="138"/>
      <c r="AGY283" s="138"/>
      <c r="AGZ283" s="138"/>
      <c r="AHA283" s="138"/>
      <c r="AHB283" s="138"/>
      <c r="AHC283" s="138"/>
      <c r="AHD283" s="138"/>
      <c r="AHE283" s="138"/>
      <c r="AHF283" s="138"/>
      <c r="AHG283" s="138"/>
      <c r="AHH283" s="138"/>
      <c r="AHI283" s="138"/>
      <c r="AHJ283" s="138"/>
      <c r="AHK283" s="138"/>
      <c r="AHL283" s="138"/>
      <c r="AHM283" s="138"/>
      <c r="AHN283" s="138"/>
      <c r="AHO283" s="138"/>
      <c r="AHP283" s="138"/>
      <c r="AHQ283" s="138"/>
      <c r="AHR283" s="138"/>
      <c r="AHS283" s="138"/>
      <c r="AHT283" s="138"/>
      <c r="AHU283" s="138"/>
      <c r="AHV283" s="138"/>
      <c r="AHW283" s="138"/>
      <c r="AHX283" s="138"/>
      <c r="AHY283" s="138"/>
      <c r="AHZ283" s="138"/>
      <c r="AIA283" s="138"/>
      <c r="AIB283" s="138"/>
      <c r="AIC283" s="138"/>
      <c r="AID283" s="138"/>
      <c r="AIE283" s="138"/>
      <c r="AIF283" s="138"/>
      <c r="AIG283" s="138"/>
      <c r="AIH283" s="138"/>
      <c r="AII283" s="138"/>
      <c r="AIJ283" s="138"/>
      <c r="AIK283" s="138"/>
      <c r="AIL283" s="138"/>
      <c r="AIM283" s="138"/>
      <c r="AIN283" s="138"/>
      <c r="AIO283" s="138"/>
      <c r="AIP283" s="138"/>
      <c r="AIQ283" s="138"/>
      <c r="AIR283" s="138"/>
      <c r="AIS283" s="138"/>
      <c r="AIT283" s="138"/>
      <c r="AIU283" s="138"/>
      <c r="AIV283" s="138"/>
      <c r="AIW283" s="138"/>
      <c r="AIX283" s="138"/>
      <c r="AIY283" s="138"/>
      <c r="AIZ283" s="138"/>
      <c r="AJA283" s="138"/>
      <c r="AJB283" s="138"/>
      <c r="AJC283" s="138"/>
      <c r="AJD283" s="138"/>
      <c r="AJE283" s="138"/>
      <c r="AJF283" s="138"/>
      <c r="AJG283" s="138"/>
      <c r="AJH283" s="138"/>
      <c r="AJI283" s="138"/>
      <c r="AJJ283" s="138"/>
      <c r="AJK283" s="138"/>
      <c r="AJL283" s="138"/>
      <c r="AJM283" s="138"/>
      <c r="AJN283" s="138"/>
      <c r="AJO283" s="138"/>
      <c r="AJP283" s="138"/>
      <c r="AJQ283" s="138"/>
      <c r="AJR283" s="138"/>
      <c r="AJS283" s="138"/>
      <c r="AJT283" s="138"/>
      <c r="AJU283" s="138"/>
      <c r="AJV283" s="138"/>
      <c r="AJW283" s="138"/>
      <c r="AJX283" s="138"/>
      <c r="AJY283" s="138"/>
      <c r="AJZ283" s="138"/>
      <c r="AKA283" s="138"/>
      <c r="AKB283" s="138"/>
      <c r="AKC283" s="138"/>
      <c r="AKD283" s="138"/>
      <c r="AKE283" s="138"/>
      <c r="AKF283" s="138"/>
      <c r="AKG283" s="138"/>
      <c r="AKH283" s="138"/>
      <c r="AKI283" s="138"/>
      <c r="AKJ283" s="138"/>
      <c r="AKK283" s="138"/>
      <c r="AKL283" s="138"/>
      <c r="AKM283" s="138"/>
      <c r="AKN283" s="138"/>
      <c r="AKO283" s="138"/>
      <c r="AKP283" s="138"/>
      <c r="AKQ283" s="138"/>
      <c r="AKR283" s="138"/>
      <c r="AKS283" s="138"/>
      <c r="AKT283" s="138"/>
      <c r="AKU283" s="138"/>
      <c r="AKV283" s="138"/>
      <c r="AKW283" s="138"/>
      <c r="AKX283" s="138"/>
      <c r="AKY283" s="138"/>
      <c r="AKZ283" s="138"/>
      <c r="ALA283" s="138"/>
      <c r="ALB283" s="138"/>
      <c r="ALC283" s="138"/>
      <c r="ALD283" s="138"/>
      <c r="ALE283" s="138"/>
      <c r="ALF283" s="138"/>
      <c r="ALG283" s="138"/>
      <c r="ALH283" s="138"/>
      <c r="ALI283" s="138"/>
      <c r="ALJ283" s="138"/>
      <c r="ALK283" s="138"/>
      <c r="ALL283" s="138"/>
      <c r="ALM283" s="138"/>
      <c r="ALN283" s="138"/>
      <c r="ALO283" s="138"/>
      <c r="ALP283" s="138"/>
      <c r="ALQ283" s="138"/>
      <c r="ALR283" s="138"/>
      <c r="ALS283" s="138"/>
      <c r="ALT283" s="138"/>
      <c r="ALU283" s="138"/>
      <c r="ALV283" s="138"/>
      <c r="ALW283" s="138"/>
      <c r="ALX283" s="138"/>
      <c r="ALY283" s="138"/>
      <c r="ALZ283" s="138"/>
      <c r="AMA283" s="138"/>
      <c r="AMB283" s="138"/>
      <c r="AMC283" s="138"/>
      <c r="AMD283" s="138"/>
      <c r="AME283" s="138"/>
      <c r="AMF283" s="138"/>
      <c r="AMG283" s="138"/>
      <c r="AMH283" s="138"/>
      <c r="AMI283" s="138"/>
      <c r="AMJ283" s="138"/>
      <c r="AMK283" s="138"/>
    </row>
    <row r="284" spans="1:1025" s="140" customFormat="1" x14ac:dyDescent="0.15">
      <c r="A284" s="210"/>
      <c r="B284" s="106"/>
      <c r="C284" s="137"/>
      <c r="D284" s="137"/>
      <c r="E284" s="137"/>
      <c r="F284" s="138"/>
      <c r="G284" s="138"/>
      <c r="H284" s="138"/>
      <c r="I284" s="138"/>
      <c r="J284" s="139"/>
      <c r="K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c r="EG284" s="138"/>
      <c r="EH284" s="138"/>
      <c r="EI284" s="138"/>
      <c r="EJ284" s="138"/>
      <c r="EK284" s="138"/>
      <c r="EL284" s="138"/>
      <c r="EM284" s="138"/>
      <c r="EN284" s="138"/>
      <c r="EO284" s="138"/>
      <c r="EP284" s="138"/>
      <c r="EQ284" s="138"/>
      <c r="ER284" s="138"/>
      <c r="ES284" s="138"/>
      <c r="ET284" s="138"/>
      <c r="EU284" s="138"/>
      <c r="EV284" s="138"/>
      <c r="EW284" s="138"/>
      <c r="EX284" s="138"/>
      <c r="EY284" s="138"/>
      <c r="EZ284" s="138"/>
      <c r="FA284" s="138"/>
      <c r="FB284" s="138"/>
      <c r="FC284" s="138"/>
      <c r="FD284" s="138"/>
      <c r="FE284" s="138"/>
      <c r="FF284" s="138"/>
      <c r="FG284" s="138"/>
      <c r="FH284" s="138"/>
      <c r="FI284" s="138"/>
      <c r="FJ284" s="138"/>
      <c r="FK284" s="138"/>
      <c r="FL284" s="138"/>
      <c r="FM284" s="138"/>
      <c r="FN284" s="138"/>
      <c r="FO284" s="138"/>
      <c r="FP284" s="138"/>
      <c r="FQ284" s="138"/>
      <c r="FR284" s="138"/>
      <c r="FS284" s="138"/>
      <c r="FT284" s="138"/>
      <c r="FU284" s="138"/>
      <c r="FV284" s="138"/>
      <c r="FW284" s="138"/>
      <c r="FX284" s="138"/>
      <c r="FY284" s="138"/>
      <c r="FZ284" s="138"/>
      <c r="GA284" s="138"/>
      <c r="GB284" s="138"/>
      <c r="GC284" s="138"/>
      <c r="GD284" s="138"/>
      <c r="GE284" s="138"/>
      <c r="GF284" s="138"/>
      <c r="GG284" s="138"/>
      <c r="GH284" s="138"/>
      <c r="GI284" s="138"/>
      <c r="GJ284" s="138"/>
      <c r="GK284" s="138"/>
      <c r="GL284" s="138"/>
      <c r="GM284" s="138"/>
      <c r="GN284" s="138"/>
      <c r="GO284" s="138"/>
      <c r="GP284" s="138"/>
      <c r="GQ284" s="138"/>
      <c r="GR284" s="138"/>
      <c r="GS284" s="138"/>
      <c r="GT284" s="138"/>
      <c r="GU284" s="138"/>
      <c r="GV284" s="138"/>
      <c r="GW284" s="138"/>
      <c r="GX284" s="138"/>
      <c r="GY284" s="138"/>
      <c r="GZ284" s="138"/>
      <c r="HA284" s="138"/>
      <c r="HB284" s="138"/>
      <c r="HC284" s="138"/>
      <c r="HD284" s="138"/>
      <c r="HE284" s="138"/>
      <c r="HF284" s="138"/>
      <c r="HG284" s="138"/>
      <c r="HH284" s="138"/>
      <c r="HI284" s="138"/>
      <c r="HJ284" s="138"/>
      <c r="HK284" s="138"/>
      <c r="HL284" s="138"/>
      <c r="HM284" s="138"/>
      <c r="HN284" s="138"/>
      <c r="HO284" s="138"/>
      <c r="HP284" s="138"/>
      <c r="HQ284" s="138"/>
      <c r="HR284" s="138"/>
      <c r="HS284" s="138"/>
      <c r="HT284" s="138"/>
      <c r="HU284" s="138"/>
      <c r="HV284" s="138"/>
      <c r="HW284" s="138"/>
      <c r="HX284" s="138"/>
      <c r="HY284" s="138"/>
      <c r="HZ284" s="138"/>
      <c r="IA284" s="138"/>
      <c r="IB284" s="138"/>
      <c r="IC284" s="138"/>
      <c r="ID284" s="138"/>
      <c r="IE284" s="138"/>
      <c r="IF284" s="138"/>
      <c r="IG284" s="138"/>
      <c r="IH284" s="138"/>
      <c r="II284" s="138"/>
      <c r="IJ284" s="138"/>
      <c r="IK284" s="138"/>
      <c r="IL284" s="138"/>
      <c r="IM284" s="138"/>
      <c r="IN284" s="138"/>
      <c r="IO284" s="138"/>
      <c r="IP284" s="138"/>
      <c r="IQ284" s="138"/>
      <c r="IR284" s="138"/>
      <c r="IS284" s="138"/>
      <c r="IT284" s="138"/>
      <c r="IU284" s="138"/>
      <c r="IV284" s="138"/>
      <c r="IW284" s="138"/>
      <c r="IX284" s="138"/>
      <c r="IY284" s="138"/>
      <c r="IZ284" s="138"/>
      <c r="JA284" s="138"/>
      <c r="JB284" s="138"/>
      <c r="JC284" s="138"/>
      <c r="JD284" s="138"/>
      <c r="JE284" s="138"/>
      <c r="JF284" s="138"/>
      <c r="JG284" s="138"/>
      <c r="JH284" s="138"/>
      <c r="JI284" s="138"/>
      <c r="JJ284" s="138"/>
      <c r="JK284" s="138"/>
      <c r="JL284" s="138"/>
      <c r="JM284" s="138"/>
      <c r="JN284" s="138"/>
      <c r="JO284" s="138"/>
      <c r="JP284" s="138"/>
      <c r="JQ284" s="138"/>
      <c r="JR284" s="138"/>
      <c r="JS284" s="138"/>
      <c r="JT284" s="138"/>
      <c r="JU284" s="138"/>
      <c r="JV284" s="138"/>
      <c r="JW284" s="138"/>
      <c r="JX284" s="138"/>
      <c r="JY284" s="138"/>
      <c r="JZ284" s="138"/>
      <c r="KA284" s="138"/>
      <c r="KB284" s="138"/>
      <c r="KC284" s="138"/>
      <c r="KD284" s="138"/>
      <c r="KE284" s="138"/>
      <c r="KF284" s="138"/>
      <c r="KG284" s="138"/>
      <c r="KH284" s="138"/>
      <c r="KI284" s="138"/>
      <c r="KJ284" s="138"/>
      <c r="KK284" s="138"/>
      <c r="KL284" s="138"/>
      <c r="KM284" s="138"/>
      <c r="KN284" s="138"/>
      <c r="KO284" s="138"/>
      <c r="KP284" s="138"/>
      <c r="KQ284" s="138"/>
      <c r="KR284" s="138"/>
      <c r="KS284" s="138"/>
      <c r="KT284" s="138"/>
      <c r="KU284" s="138"/>
      <c r="KV284" s="138"/>
      <c r="KW284" s="138"/>
      <c r="KX284" s="138"/>
      <c r="KY284" s="138"/>
      <c r="KZ284" s="138"/>
      <c r="LA284" s="138"/>
      <c r="LB284" s="138"/>
      <c r="LC284" s="138"/>
      <c r="LD284" s="138"/>
      <c r="LE284" s="138"/>
      <c r="LF284" s="138"/>
      <c r="LG284" s="138"/>
      <c r="LH284" s="138"/>
      <c r="LI284" s="138"/>
      <c r="LJ284" s="138"/>
      <c r="LK284" s="138"/>
      <c r="LL284" s="138"/>
      <c r="LM284" s="138"/>
      <c r="LN284" s="138"/>
      <c r="LO284" s="138"/>
      <c r="LP284" s="138"/>
      <c r="LQ284" s="138"/>
      <c r="LR284" s="138"/>
      <c r="LS284" s="138"/>
      <c r="LT284" s="138"/>
      <c r="LU284" s="138"/>
      <c r="LV284" s="138"/>
      <c r="LW284" s="138"/>
      <c r="LX284" s="138"/>
      <c r="LY284" s="138"/>
      <c r="LZ284" s="138"/>
      <c r="MA284" s="138"/>
      <c r="MB284" s="138"/>
      <c r="MC284" s="138"/>
      <c r="MD284" s="138"/>
      <c r="ME284" s="138"/>
      <c r="MF284" s="138"/>
      <c r="MG284" s="138"/>
      <c r="MH284" s="138"/>
      <c r="MI284" s="138"/>
      <c r="MJ284" s="138"/>
      <c r="MK284" s="138"/>
      <c r="ML284" s="138"/>
      <c r="MM284" s="138"/>
      <c r="MN284" s="138"/>
      <c r="MO284" s="138"/>
      <c r="MP284" s="138"/>
      <c r="MQ284" s="138"/>
      <c r="MR284" s="138"/>
      <c r="MS284" s="138"/>
      <c r="MT284" s="138"/>
      <c r="MU284" s="138"/>
      <c r="MV284" s="138"/>
      <c r="MW284" s="138"/>
      <c r="MX284" s="138"/>
      <c r="MY284" s="138"/>
      <c r="MZ284" s="138"/>
      <c r="NA284" s="138"/>
      <c r="NB284" s="138"/>
      <c r="NC284" s="138"/>
      <c r="ND284" s="138"/>
      <c r="NE284" s="138"/>
      <c r="NF284" s="138"/>
      <c r="NG284" s="138"/>
      <c r="NH284" s="138"/>
      <c r="NI284" s="138"/>
      <c r="NJ284" s="138"/>
      <c r="NK284" s="138"/>
      <c r="NL284" s="138"/>
      <c r="NM284" s="138"/>
      <c r="NN284" s="138"/>
      <c r="NO284" s="138"/>
      <c r="NP284" s="138"/>
      <c r="NQ284" s="138"/>
      <c r="NR284" s="138"/>
      <c r="NS284" s="138"/>
      <c r="NT284" s="138"/>
      <c r="NU284" s="138"/>
      <c r="NV284" s="138"/>
      <c r="NW284" s="138"/>
      <c r="NX284" s="138"/>
      <c r="NY284" s="138"/>
      <c r="NZ284" s="138"/>
      <c r="OA284" s="138"/>
      <c r="OB284" s="138"/>
      <c r="OC284" s="138"/>
      <c r="OD284" s="138"/>
      <c r="OE284" s="138"/>
      <c r="OF284" s="138"/>
      <c r="OG284" s="138"/>
      <c r="OH284" s="138"/>
      <c r="OI284" s="138"/>
      <c r="OJ284" s="138"/>
      <c r="OK284" s="138"/>
      <c r="OL284" s="138"/>
      <c r="OM284" s="138"/>
      <c r="ON284" s="138"/>
      <c r="OO284" s="138"/>
      <c r="OP284" s="138"/>
      <c r="OQ284" s="138"/>
      <c r="OR284" s="138"/>
      <c r="OS284" s="138"/>
      <c r="OT284" s="138"/>
      <c r="OU284" s="138"/>
      <c r="OV284" s="138"/>
      <c r="OW284" s="138"/>
      <c r="OX284" s="138"/>
      <c r="OY284" s="138"/>
      <c r="OZ284" s="138"/>
      <c r="PA284" s="138"/>
      <c r="PB284" s="138"/>
      <c r="PC284" s="138"/>
      <c r="PD284" s="138"/>
      <c r="PE284" s="138"/>
      <c r="PF284" s="138"/>
      <c r="PG284" s="138"/>
      <c r="PH284" s="138"/>
      <c r="PI284" s="138"/>
      <c r="PJ284" s="138"/>
      <c r="PK284" s="138"/>
      <c r="PL284" s="138"/>
      <c r="PM284" s="138"/>
      <c r="PN284" s="138"/>
      <c r="PO284" s="138"/>
      <c r="PP284" s="138"/>
      <c r="PQ284" s="138"/>
      <c r="PR284" s="138"/>
      <c r="PS284" s="138"/>
      <c r="PT284" s="138"/>
      <c r="PU284" s="138"/>
      <c r="PV284" s="138"/>
      <c r="PW284" s="138"/>
      <c r="PX284" s="138"/>
      <c r="PY284" s="138"/>
      <c r="PZ284" s="138"/>
      <c r="QA284" s="138"/>
      <c r="QB284" s="138"/>
      <c r="QC284" s="138"/>
      <c r="QD284" s="138"/>
      <c r="QE284" s="138"/>
      <c r="QF284" s="138"/>
      <c r="QG284" s="138"/>
      <c r="QH284" s="138"/>
      <c r="QI284" s="138"/>
      <c r="QJ284" s="138"/>
      <c r="QK284" s="138"/>
      <c r="QL284" s="138"/>
      <c r="QM284" s="138"/>
      <c r="QN284" s="138"/>
      <c r="QO284" s="138"/>
      <c r="QP284" s="138"/>
      <c r="QQ284" s="138"/>
      <c r="QR284" s="138"/>
      <c r="QS284" s="138"/>
      <c r="QT284" s="138"/>
      <c r="QU284" s="138"/>
      <c r="QV284" s="138"/>
      <c r="QW284" s="138"/>
      <c r="QX284" s="138"/>
      <c r="QY284" s="138"/>
      <c r="QZ284" s="138"/>
      <c r="RA284" s="138"/>
      <c r="RB284" s="138"/>
      <c r="RC284" s="138"/>
      <c r="RD284" s="138"/>
      <c r="RE284" s="138"/>
      <c r="RF284" s="138"/>
      <c r="RG284" s="138"/>
      <c r="RH284" s="138"/>
      <c r="RI284" s="138"/>
      <c r="RJ284" s="138"/>
      <c r="RK284" s="138"/>
      <c r="RL284" s="138"/>
      <c r="RM284" s="138"/>
      <c r="RN284" s="138"/>
      <c r="RO284" s="138"/>
      <c r="RP284" s="138"/>
      <c r="RQ284" s="138"/>
      <c r="RR284" s="138"/>
      <c r="RS284" s="138"/>
      <c r="RT284" s="138"/>
      <c r="RU284" s="138"/>
      <c r="RV284" s="138"/>
      <c r="RW284" s="138"/>
      <c r="RX284" s="138"/>
      <c r="RY284" s="138"/>
      <c r="RZ284" s="138"/>
      <c r="SA284" s="138"/>
      <c r="SB284" s="138"/>
      <c r="SC284" s="138"/>
      <c r="SD284" s="138"/>
      <c r="SE284" s="138"/>
      <c r="SF284" s="138"/>
      <c r="SG284" s="138"/>
      <c r="SH284" s="138"/>
      <c r="SI284" s="138"/>
      <c r="SJ284" s="138"/>
      <c r="SK284" s="138"/>
      <c r="SL284" s="138"/>
      <c r="SM284" s="138"/>
      <c r="SN284" s="138"/>
      <c r="SO284" s="138"/>
      <c r="SP284" s="138"/>
      <c r="SQ284" s="138"/>
      <c r="SR284" s="138"/>
      <c r="SS284" s="138"/>
      <c r="ST284" s="138"/>
      <c r="SU284" s="138"/>
      <c r="SV284" s="138"/>
      <c r="SW284" s="138"/>
      <c r="SX284" s="138"/>
      <c r="SY284" s="138"/>
      <c r="SZ284" s="138"/>
      <c r="TA284" s="138"/>
      <c r="TB284" s="138"/>
      <c r="TC284" s="138"/>
      <c r="TD284" s="138"/>
      <c r="TE284" s="138"/>
      <c r="TF284" s="138"/>
      <c r="TG284" s="138"/>
      <c r="TH284" s="138"/>
      <c r="TI284" s="138"/>
      <c r="TJ284" s="138"/>
      <c r="TK284" s="138"/>
      <c r="TL284" s="138"/>
      <c r="TM284" s="138"/>
      <c r="TN284" s="138"/>
      <c r="TO284" s="138"/>
      <c r="TP284" s="138"/>
      <c r="TQ284" s="138"/>
      <c r="TR284" s="138"/>
      <c r="TS284" s="138"/>
      <c r="TT284" s="138"/>
      <c r="TU284" s="138"/>
      <c r="TV284" s="138"/>
      <c r="TW284" s="138"/>
      <c r="TX284" s="138"/>
      <c r="TY284" s="138"/>
      <c r="TZ284" s="138"/>
      <c r="UA284" s="138"/>
      <c r="UB284" s="138"/>
      <c r="UC284" s="138"/>
      <c r="UD284" s="138"/>
      <c r="UE284" s="138"/>
      <c r="UF284" s="138"/>
      <c r="UG284" s="138"/>
      <c r="UH284" s="138"/>
      <c r="UI284" s="138"/>
      <c r="UJ284" s="138"/>
      <c r="UK284" s="138"/>
      <c r="UL284" s="138"/>
      <c r="UM284" s="138"/>
      <c r="UN284" s="138"/>
      <c r="UO284" s="138"/>
      <c r="UP284" s="138"/>
      <c r="UQ284" s="138"/>
      <c r="UR284" s="138"/>
      <c r="US284" s="138"/>
      <c r="UT284" s="138"/>
      <c r="UU284" s="138"/>
      <c r="UV284" s="138"/>
      <c r="UW284" s="138"/>
      <c r="UX284" s="138"/>
      <c r="UY284" s="138"/>
      <c r="UZ284" s="138"/>
      <c r="VA284" s="138"/>
      <c r="VB284" s="138"/>
      <c r="VC284" s="138"/>
      <c r="VD284" s="138"/>
      <c r="VE284" s="138"/>
      <c r="VF284" s="138"/>
      <c r="VG284" s="138"/>
      <c r="VH284" s="138"/>
      <c r="VI284" s="138"/>
      <c r="VJ284" s="138"/>
      <c r="VK284" s="138"/>
      <c r="VL284" s="138"/>
      <c r="VM284" s="138"/>
      <c r="VN284" s="138"/>
      <c r="VO284" s="138"/>
      <c r="VP284" s="138"/>
      <c r="VQ284" s="138"/>
      <c r="VR284" s="138"/>
      <c r="VS284" s="138"/>
      <c r="VT284" s="138"/>
      <c r="VU284" s="138"/>
      <c r="VV284" s="138"/>
      <c r="VW284" s="138"/>
      <c r="VX284" s="138"/>
      <c r="VY284" s="138"/>
      <c r="VZ284" s="138"/>
      <c r="WA284" s="138"/>
      <c r="WB284" s="138"/>
      <c r="WC284" s="138"/>
      <c r="WD284" s="138"/>
      <c r="WE284" s="138"/>
      <c r="WF284" s="138"/>
      <c r="WG284" s="138"/>
      <c r="WH284" s="138"/>
      <c r="WI284" s="138"/>
      <c r="WJ284" s="138"/>
      <c r="WK284" s="138"/>
      <c r="WL284" s="138"/>
      <c r="WM284" s="138"/>
      <c r="WN284" s="138"/>
      <c r="WO284" s="138"/>
      <c r="WP284" s="138"/>
      <c r="WQ284" s="138"/>
      <c r="WR284" s="138"/>
      <c r="WS284" s="138"/>
      <c r="WT284" s="138"/>
      <c r="WU284" s="138"/>
      <c r="WV284" s="138"/>
      <c r="WW284" s="138"/>
      <c r="WX284" s="138"/>
      <c r="WY284" s="138"/>
      <c r="WZ284" s="138"/>
      <c r="XA284" s="138"/>
      <c r="XB284" s="138"/>
      <c r="XC284" s="138"/>
      <c r="XD284" s="138"/>
      <c r="XE284" s="138"/>
      <c r="XF284" s="138"/>
      <c r="XG284" s="138"/>
      <c r="XH284" s="138"/>
      <c r="XI284" s="138"/>
      <c r="XJ284" s="138"/>
      <c r="XK284" s="138"/>
      <c r="XL284" s="138"/>
      <c r="XM284" s="138"/>
      <c r="XN284" s="138"/>
      <c r="XO284" s="138"/>
      <c r="XP284" s="138"/>
      <c r="XQ284" s="138"/>
      <c r="XR284" s="138"/>
      <c r="XS284" s="138"/>
      <c r="XT284" s="138"/>
      <c r="XU284" s="138"/>
      <c r="XV284" s="138"/>
      <c r="XW284" s="138"/>
      <c r="XX284" s="138"/>
      <c r="XY284" s="138"/>
      <c r="XZ284" s="138"/>
      <c r="YA284" s="138"/>
      <c r="YB284" s="138"/>
      <c r="YC284" s="138"/>
      <c r="YD284" s="138"/>
      <c r="YE284" s="138"/>
      <c r="YF284" s="138"/>
      <c r="YG284" s="138"/>
      <c r="YH284" s="138"/>
      <c r="YI284" s="138"/>
      <c r="YJ284" s="138"/>
      <c r="YK284" s="138"/>
      <c r="YL284" s="138"/>
      <c r="YM284" s="138"/>
      <c r="YN284" s="138"/>
      <c r="YO284" s="138"/>
      <c r="YP284" s="138"/>
      <c r="YQ284" s="138"/>
      <c r="YR284" s="138"/>
      <c r="YS284" s="138"/>
      <c r="YT284" s="138"/>
      <c r="YU284" s="138"/>
      <c r="YV284" s="138"/>
      <c r="YW284" s="138"/>
      <c r="YX284" s="138"/>
      <c r="YY284" s="138"/>
      <c r="YZ284" s="138"/>
      <c r="ZA284" s="138"/>
      <c r="ZB284" s="138"/>
      <c r="ZC284" s="138"/>
      <c r="ZD284" s="138"/>
      <c r="ZE284" s="138"/>
      <c r="ZF284" s="138"/>
      <c r="ZG284" s="138"/>
      <c r="ZH284" s="138"/>
      <c r="ZI284" s="138"/>
      <c r="ZJ284" s="138"/>
      <c r="ZK284" s="138"/>
      <c r="ZL284" s="138"/>
      <c r="ZM284" s="138"/>
      <c r="ZN284" s="138"/>
      <c r="ZO284" s="138"/>
      <c r="ZP284" s="138"/>
      <c r="ZQ284" s="138"/>
      <c r="ZR284" s="138"/>
      <c r="ZS284" s="138"/>
      <c r="ZT284" s="138"/>
      <c r="ZU284" s="138"/>
      <c r="ZV284" s="138"/>
      <c r="ZW284" s="138"/>
      <c r="ZX284" s="138"/>
      <c r="ZY284" s="138"/>
      <c r="ZZ284" s="138"/>
      <c r="AAA284" s="138"/>
      <c r="AAB284" s="138"/>
      <c r="AAC284" s="138"/>
      <c r="AAD284" s="138"/>
      <c r="AAE284" s="138"/>
      <c r="AAF284" s="138"/>
      <c r="AAG284" s="138"/>
      <c r="AAH284" s="138"/>
      <c r="AAI284" s="138"/>
      <c r="AAJ284" s="138"/>
      <c r="AAK284" s="138"/>
      <c r="AAL284" s="138"/>
      <c r="AAM284" s="138"/>
      <c r="AAN284" s="138"/>
      <c r="AAO284" s="138"/>
      <c r="AAP284" s="138"/>
      <c r="AAQ284" s="138"/>
      <c r="AAR284" s="138"/>
      <c r="AAS284" s="138"/>
      <c r="AAT284" s="138"/>
      <c r="AAU284" s="138"/>
      <c r="AAV284" s="138"/>
      <c r="AAW284" s="138"/>
      <c r="AAX284" s="138"/>
      <c r="AAY284" s="138"/>
      <c r="AAZ284" s="138"/>
      <c r="ABA284" s="138"/>
      <c r="ABB284" s="138"/>
      <c r="ABC284" s="138"/>
      <c r="ABD284" s="138"/>
      <c r="ABE284" s="138"/>
      <c r="ABF284" s="138"/>
      <c r="ABG284" s="138"/>
      <c r="ABH284" s="138"/>
      <c r="ABI284" s="138"/>
      <c r="ABJ284" s="138"/>
      <c r="ABK284" s="138"/>
      <c r="ABL284" s="138"/>
      <c r="ABM284" s="138"/>
      <c r="ABN284" s="138"/>
      <c r="ABO284" s="138"/>
      <c r="ABP284" s="138"/>
      <c r="ABQ284" s="138"/>
      <c r="ABR284" s="138"/>
      <c r="ABS284" s="138"/>
      <c r="ABT284" s="138"/>
      <c r="ABU284" s="138"/>
      <c r="ABV284" s="138"/>
      <c r="ABW284" s="138"/>
      <c r="ABX284" s="138"/>
      <c r="ABY284" s="138"/>
      <c r="ABZ284" s="138"/>
      <c r="ACA284" s="138"/>
      <c r="ACB284" s="138"/>
      <c r="ACC284" s="138"/>
      <c r="ACD284" s="138"/>
      <c r="ACE284" s="138"/>
      <c r="ACF284" s="138"/>
      <c r="ACG284" s="138"/>
      <c r="ACH284" s="138"/>
      <c r="ACI284" s="138"/>
      <c r="ACJ284" s="138"/>
      <c r="ACK284" s="138"/>
      <c r="ACL284" s="138"/>
      <c r="ACM284" s="138"/>
      <c r="ACN284" s="138"/>
      <c r="ACO284" s="138"/>
      <c r="ACP284" s="138"/>
      <c r="ACQ284" s="138"/>
      <c r="ACR284" s="138"/>
      <c r="ACS284" s="138"/>
      <c r="ACT284" s="138"/>
      <c r="ACU284" s="138"/>
      <c r="ACV284" s="138"/>
      <c r="ACW284" s="138"/>
      <c r="ACX284" s="138"/>
      <c r="ACY284" s="138"/>
      <c r="ACZ284" s="138"/>
      <c r="ADA284" s="138"/>
      <c r="ADB284" s="138"/>
      <c r="ADC284" s="138"/>
      <c r="ADD284" s="138"/>
      <c r="ADE284" s="138"/>
      <c r="ADF284" s="138"/>
      <c r="ADG284" s="138"/>
      <c r="ADH284" s="138"/>
      <c r="ADI284" s="138"/>
      <c r="ADJ284" s="138"/>
      <c r="ADK284" s="138"/>
      <c r="ADL284" s="138"/>
      <c r="ADM284" s="138"/>
      <c r="ADN284" s="138"/>
      <c r="ADO284" s="138"/>
      <c r="ADP284" s="138"/>
      <c r="ADQ284" s="138"/>
      <c r="ADR284" s="138"/>
      <c r="ADS284" s="138"/>
      <c r="ADT284" s="138"/>
      <c r="ADU284" s="138"/>
      <c r="ADV284" s="138"/>
      <c r="ADW284" s="138"/>
      <c r="ADX284" s="138"/>
      <c r="ADY284" s="138"/>
      <c r="ADZ284" s="138"/>
      <c r="AEA284" s="138"/>
      <c r="AEB284" s="138"/>
      <c r="AEC284" s="138"/>
      <c r="AED284" s="138"/>
      <c r="AEE284" s="138"/>
      <c r="AEF284" s="138"/>
      <c r="AEG284" s="138"/>
      <c r="AEH284" s="138"/>
      <c r="AEI284" s="138"/>
      <c r="AEJ284" s="138"/>
      <c r="AEK284" s="138"/>
      <c r="AEL284" s="138"/>
      <c r="AEM284" s="138"/>
      <c r="AEN284" s="138"/>
      <c r="AEO284" s="138"/>
      <c r="AEP284" s="138"/>
      <c r="AEQ284" s="138"/>
      <c r="AER284" s="138"/>
      <c r="AES284" s="138"/>
      <c r="AET284" s="138"/>
      <c r="AEU284" s="138"/>
      <c r="AEV284" s="138"/>
      <c r="AEW284" s="138"/>
      <c r="AEX284" s="138"/>
      <c r="AEY284" s="138"/>
      <c r="AEZ284" s="138"/>
      <c r="AFA284" s="138"/>
      <c r="AFB284" s="138"/>
      <c r="AFC284" s="138"/>
      <c r="AFD284" s="138"/>
      <c r="AFE284" s="138"/>
      <c r="AFF284" s="138"/>
      <c r="AFG284" s="138"/>
      <c r="AFH284" s="138"/>
      <c r="AFI284" s="138"/>
      <c r="AFJ284" s="138"/>
      <c r="AFK284" s="138"/>
      <c r="AFL284" s="138"/>
      <c r="AFM284" s="138"/>
      <c r="AFN284" s="138"/>
      <c r="AFO284" s="138"/>
      <c r="AFP284" s="138"/>
      <c r="AFQ284" s="138"/>
      <c r="AFR284" s="138"/>
      <c r="AFS284" s="138"/>
      <c r="AFT284" s="138"/>
      <c r="AFU284" s="138"/>
      <c r="AFV284" s="138"/>
      <c r="AFW284" s="138"/>
      <c r="AFX284" s="138"/>
      <c r="AFY284" s="138"/>
      <c r="AFZ284" s="138"/>
      <c r="AGA284" s="138"/>
      <c r="AGB284" s="138"/>
      <c r="AGC284" s="138"/>
      <c r="AGD284" s="138"/>
      <c r="AGE284" s="138"/>
      <c r="AGF284" s="138"/>
      <c r="AGG284" s="138"/>
      <c r="AGH284" s="138"/>
      <c r="AGI284" s="138"/>
      <c r="AGJ284" s="138"/>
      <c r="AGK284" s="138"/>
      <c r="AGL284" s="138"/>
      <c r="AGM284" s="138"/>
      <c r="AGN284" s="138"/>
      <c r="AGO284" s="138"/>
      <c r="AGP284" s="138"/>
      <c r="AGQ284" s="138"/>
      <c r="AGR284" s="138"/>
      <c r="AGS284" s="138"/>
      <c r="AGT284" s="138"/>
      <c r="AGU284" s="138"/>
      <c r="AGV284" s="138"/>
      <c r="AGW284" s="138"/>
      <c r="AGX284" s="138"/>
      <c r="AGY284" s="138"/>
      <c r="AGZ284" s="138"/>
      <c r="AHA284" s="138"/>
      <c r="AHB284" s="138"/>
      <c r="AHC284" s="138"/>
      <c r="AHD284" s="138"/>
      <c r="AHE284" s="138"/>
      <c r="AHF284" s="138"/>
      <c r="AHG284" s="138"/>
      <c r="AHH284" s="138"/>
      <c r="AHI284" s="138"/>
      <c r="AHJ284" s="138"/>
      <c r="AHK284" s="138"/>
      <c r="AHL284" s="138"/>
      <c r="AHM284" s="138"/>
      <c r="AHN284" s="138"/>
      <c r="AHO284" s="138"/>
      <c r="AHP284" s="138"/>
      <c r="AHQ284" s="138"/>
      <c r="AHR284" s="138"/>
      <c r="AHS284" s="138"/>
      <c r="AHT284" s="138"/>
      <c r="AHU284" s="138"/>
      <c r="AHV284" s="138"/>
      <c r="AHW284" s="138"/>
      <c r="AHX284" s="138"/>
      <c r="AHY284" s="138"/>
      <c r="AHZ284" s="138"/>
      <c r="AIA284" s="138"/>
      <c r="AIB284" s="138"/>
      <c r="AIC284" s="138"/>
      <c r="AID284" s="138"/>
      <c r="AIE284" s="138"/>
      <c r="AIF284" s="138"/>
      <c r="AIG284" s="138"/>
      <c r="AIH284" s="138"/>
      <c r="AII284" s="138"/>
      <c r="AIJ284" s="138"/>
      <c r="AIK284" s="138"/>
      <c r="AIL284" s="138"/>
      <c r="AIM284" s="138"/>
      <c r="AIN284" s="138"/>
      <c r="AIO284" s="138"/>
      <c r="AIP284" s="138"/>
      <c r="AIQ284" s="138"/>
      <c r="AIR284" s="138"/>
      <c r="AIS284" s="138"/>
      <c r="AIT284" s="138"/>
      <c r="AIU284" s="138"/>
      <c r="AIV284" s="138"/>
      <c r="AIW284" s="138"/>
      <c r="AIX284" s="138"/>
      <c r="AIY284" s="138"/>
      <c r="AIZ284" s="138"/>
      <c r="AJA284" s="138"/>
      <c r="AJB284" s="138"/>
      <c r="AJC284" s="138"/>
      <c r="AJD284" s="138"/>
      <c r="AJE284" s="138"/>
      <c r="AJF284" s="138"/>
      <c r="AJG284" s="138"/>
      <c r="AJH284" s="138"/>
      <c r="AJI284" s="138"/>
      <c r="AJJ284" s="138"/>
      <c r="AJK284" s="138"/>
      <c r="AJL284" s="138"/>
      <c r="AJM284" s="138"/>
      <c r="AJN284" s="138"/>
      <c r="AJO284" s="138"/>
      <c r="AJP284" s="138"/>
      <c r="AJQ284" s="138"/>
      <c r="AJR284" s="138"/>
      <c r="AJS284" s="138"/>
      <c r="AJT284" s="138"/>
      <c r="AJU284" s="138"/>
      <c r="AJV284" s="138"/>
      <c r="AJW284" s="138"/>
      <c r="AJX284" s="138"/>
      <c r="AJY284" s="138"/>
      <c r="AJZ284" s="138"/>
      <c r="AKA284" s="138"/>
      <c r="AKB284" s="138"/>
      <c r="AKC284" s="138"/>
      <c r="AKD284" s="138"/>
      <c r="AKE284" s="138"/>
      <c r="AKF284" s="138"/>
      <c r="AKG284" s="138"/>
      <c r="AKH284" s="138"/>
      <c r="AKI284" s="138"/>
      <c r="AKJ284" s="138"/>
      <c r="AKK284" s="138"/>
      <c r="AKL284" s="138"/>
      <c r="AKM284" s="138"/>
      <c r="AKN284" s="138"/>
      <c r="AKO284" s="138"/>
      <c r="AKP284" s="138"/>
      <c r="AKQ284" s="138"/>
      <c r="AKR284" s="138"/>
      <c r="AKS284" s="138"/>
      <c r="AKT284" s="138"/>
      <c r="AKU284" s="138"/>
      <c r="AKV284" s="138"/>
      <c r="AKW284" s="138"/>
      <c r="AKX284" s="138"/>
      <c r="AKY284" s="138"/>
      <c r="AKZ284" s="138"/>
      <c r="ALA284" s="138"/>
      <c r="ALB284" s="138"/>
      <c r="ALC284" s="138"/>
      <c r="ALD284" s="138"/>
      <c r="ALE284" s="138"/>
      <c r="ALF284" s="138"/>
      <c r="ALG284" s="138"/>
      <c r="ALH284" s="138"/>
      <c r="ALI284" s="138"/>
      <c r="ALJ284" s="138"/>
      <c r="ALK284" s="138"/>
      <c r="ALL284" s="138"/>
      <c r="ALM284" s="138"/>
      <c r="ALN284" s="138"/>
      <c r="ALO284" s="138"/>
      <c r="ALP284" s="138"/>
      <c r="ALQ284" s="138"/>
      <c r="ALR284" s="138"/>
      <c r="ALS284" s="138"/>
      <c r="ALT284" s="138"/>
      <c r="ALU284" s="138"/>
      <c r="ALV284" s="138"/>
      <c r="ALW284" s="138"/>
      <c r="ALX284" s="138"/>
      <c r="ALY284" s="138"/>
      <c r="ALZ284" s="138"/>
      <c r="AMA284" s="138"/>
      <c r="AMB284" s="138"/>
      <c r="AMC284" s="138"/>
      <c r="AMD284" s="138"/>
      <c r="AME284" s="138"/>
      <c r="AMF284" s="138"/>
      <c r="AMG284" s="138"/>
      <c r="AMH284" s="138"/>
      <c r="AMI284" s="138"/>
      <c r="AMJ284" s="138"/>
      <c r="AMK284" s="138"/>
    </row>
    <row r="285" spans="1:1025" s="140" customFormat="1" x14ac:dyDescent="0.15">
      <c r="A285" s="210"/>
      <c r="B285" s="106"/>
      <c r="C285" s="137"/>
      <c r="D285" s="137"/>
      <c r="E285" s="137"/>
      <c r="I285" s="138"/>
      <c r="J285" s="139"/>
      <c r="K285" s="138"/>
    </row>
    <row r="286" spans="1:1025" s="140" customFormat="1" x14ac:dyDescent="0.15">
      <c r="A286" s="210"/>
      <c r="B286" s="106"/>
      <c r="C286" s="137"/>
      <c r="D286" s="137"/>
      <c r="E286" s="137"/>
      <c r="I286" s="138"/>
      <c r="J286" s="139"/>
      <c r="K286" s="138"/>
    </row>
    <row r="287" spans="1:1025" s="140" customFormat="1" x14ac:dyDescent="0.15">
      <c r="A287" s="210"/>
      <c r="B287" s="106"/>
      <c r="C287" s="137"/>
      <c r="D287" s="137"/>
      <c r="E287" s="137"/>
      <c r="I287" s="138"/>
      <c r="J287" s="139"/>
      <c r="K287" s="138"/>
    </row>
    <row r="288" spans="1:1025" s="140" customFormat="1" x14ac:dyDescent="0.15">
      <c r="A288" s="210"/>
      <c r="B288" s="106"/>
      <c r="C288" s="137"/>
      <c r="D288" s="137"/>
      <c r="E288" s="137"/>
      <c r="I288" s="138"/>
      <c r="J288" s="139"/>
      <c r="K288" s="138"/>
    </row>
    <row r="289" spans="1:1025" s="140" customFormat="1" x14ac:dyDescent="0.15">
      <c r="A289" s="210"/>
      <c r="B289" s="106"/>
      <c r="C289" s="137"/>
      <c r="D289" s="137"/>
      <c r="E289" s="137"/>
      <c r="I289" s="138"/>
      <c r="J289" s="139"/>
      <c r="K289" s="138"/>
    </row>
    <row r="290" spans="1:1025" s="140" customFormat="1" x14ac:dyDescent="0.15">
      <c r="A290" s="210"/>
      <c r="B290" s="106"/>
      <c r="C290" s="137"/>
      <c r="D290" s="137"/>
      <c r="E290" s="137"/>
      <c r="I290" s="138"/>
      <c r="J290" s="139"/>
      <c r="K290" s="138"/>
    </row>
    <row r="291" spans="1:1025" s="140" customFormat="1" x14ac:dyDescent="0.15">
      <c r="A291" s="210"/>
      <c r="B291" s="106"/>
      <c r="C291" s="137"/>
      <c r="D291" s="137"/>
      <c r="E291" s="137"/>
      <c r="I291" s="138"/>
      <c r="J291" s="139"/>
      <c r="K291" s="138"/>
    </row>
    <row r="292" spans="1:1025" s="140" customFormat="1" x14ac:dyDescent="0.15">
      <c r="A292" s="210"/>
      <c r="B292" s="106"/>
      <c r="C292" s="137"/>
      <c r="D292" s="137"/>
      <c r="E292" s="137"/>
      <c r="I292" s="138"/>
      <c r="J292" s="139"/>
      <c r="K292" s="138"/>
    </row>
    <row r="293" spans="1:1025" s="140" customFormat="1" x14ac:dyDescent="0.15">
      <c r="A293" s="210"/>
      <c r="B293" s="106"/>
      <c r="C293" s="137"/>
      <c r="D293" s="137"/>
      <c r="E293" s="137"/>
      <c r="I293" s="138"/>
      <c r="J293" s="139"/>
      <c r="K293" s="138"/>
    </row>
    <row r="294" spans="1:1025" s="140" customFormat="1" x14ac:dyDescent="0.15">
      <c r="A294" s="210"/>
      <c r="B294" s="106"/>
      <c r="C294" s="137"/>
      <c r="D294" s="137"/>
      <c r="E294" s="137"/>
      <c r="I294" s="138"/>
      <c r="J294" s="139"/>
      <c r="K294" s="138"/>
    </row>
    <row r="295" spans="1:1025" s="140" customFormat="1" x14ac:dyDescent="0.15">
      <c r="A295" s="210"/>
      <c r="B295" s="106"/>
      <c r="C295" s="137"/>
      <c r="D295" s="137"/>
      <c r="E295" s="137"/>
      <c r="I295" s="138"/>
      <c r="J295" s="139"/>
      <c r="K295" s="138"/>
    </row>
    <row r="296" spans="1:1025" s="140" customFormat="1" x14ac:dyDescent="0.15">
      <c r="A296" s="210"/>
      <c r="B296" s="106"/>
      <c r="C296" s="137"/>
      <c r="D296" s="137"/>
      <c r="E296" s="137"/>
      <c r="I296" s="138"/>
      <c r="J296" s="139"/>
      <c r="K296" s="138"/>
    </row>
    <row r="297" spans="1:1025" s="140" customFormat="1" x14ac:dyDescent="0.15">
      <c r="A297" s="210"/>
      <c r="B297" s="106"/>
      <c r="C297" s="137"/>
      <c r="D297" s="137"/>
      <c r="E297" s="137"/>
      <c r="I297" s="138"/>
      <c r="J297" s="139"/>
      <c r="K297" s="138"/>
    </row>
    <row r="298" spans="1:1025" s="140" customFormat="1" x14ac:dyDescent="0.15">
      <c r="A298" s="210"/>
      <c r="B298" s="106"/>
      <c r="C298" s="137"/>
      <c r="D298" s="137"/>
      <c r="E298" s="137"/>
      <c r="I298" s="138"/>
      <c r="J298" s="139"/>
      <c r="K298" s="138"/>
    </row>
    <row r="299" spans="1:1025" s="140" customFormat="1" x14ac:dyDescent="0.15">
      <c r="A299" s="210"/>
      <c r="B299" s="106"/>
      <c r="C299" s="137"/>
      <c r="D299" s="137"/>
      <c r="E299" s="137"/>
      <c r="I299" s="138"/>
      <c r="J299" s="139"/>
      <c r="K299" s="138"/>
    </row>
    <row r="300" spans="1:1025" s="140" customFormat="1" x14ac:dyDescent="0.15">
      <c r="A300" s="210"/>
      <c r="B300" s="106"/>
      <c r="C300" s="137"/>
      <c r="D300" s="137"/>
      <c r="E300" s="137"/>
      <c r="I300" s="138"/>
      <c r="J300" s="139"/>
      <c r="K300" s="138"/>
    </row>
    <row r="301" spans="1:1025" s="140" customFormat="1" x14ac:dyDescent="0.15">
      <c r="A301" s="210"/>
      <c r="B301" s="106"/>
      <c r="C301" s="137"/>
      <c r="D301" s="137"/>
      <c r="E301" s="137"/>
      <c r="I301" s="138"/>
      <c r="J301" s="139"/>
      <c r="K301" s="138"/>
    </row>
    <row r="302" spans="1:1025" s="140" customFormat="1" x14ac:dyDescent="0.15">
      <c r="A302" s="210"/>
      <c r="B302" s="106"/>
      <c r="C302" s="137"/>
      <c r="D302" s="137"/>
      <c r="E302" s="137"/>
      <c r="F302" s="138"/>
      <c r="G302" s="138"/>
      <c r="H302" s="138"/>
      <c r="I302" s="138"/>
      <c r="J302" s="139"/>
      <c r="K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8"/>
      <c r="DL302" s="138"/>
      <c r="DM302" s="138"/>
      <c r="DN302" s="138"/>
      <c r="DO302" s="138"/>
      <c r="DP302" s="138"/>
      <c r="DQ302" s="138"/>
      <c r="DR302" s="138"/>
      <c r="DS302" s="138"/>
      <c r="DT302" s="138"/>
      <c r="DU302" s="138"/>
      <c r="DV302" s="138"/>
      <c r="DW302" s="138"/>
      <c r="DX302" s="138"/>
      <c r="DY302" s="138"/>
      <c r="DZ302" s="138"/>
      <c r="EA302" s="138"/>
      <c r="EB302" s="138"/>
      <c r="EC302" s="138"/>
      <c r="ED302" s="138"/>
      <c r="EE302" s="138"/>
      <c r="EF302" s="138"/>
      <c r="EG302" s="138"/>
      <c r="EH302" s="138"/>
      <c r="EI302" s="138"/>
      <c r="EJ302" s="138"/>
      <c r="EK302" s="138"/>
      <c r="EL302" s="138"/>
      <c r="EM302" s="138"/>
      <c r="EN302" s="138"/>
      <c r="EO302" s="138"/>
      <c r="EP302" s="138"/>
      <c r="EQ302" s="138"/>
      <c r="ER302" s="138"/>
      <c r="ES302" s="138"/>
      <c r="ET302" s="138"/>
      <c r="EU302" s="138"/>
      <c r="EV302" s="138"/>
      <c r="EW302" s="138"/>
      <c r="EX302" s="138"/>
      <c r="EY302" s="138"/>
      <c r="EZ302" s="138"/>
      <c r="FA302" s="138"/>
      <c r="FB302" s="138"/>
      <c r="FC302" s="138"/>
      <c r="FD302" s="138"/>
      <c r="FE302" s="138"/>
      <c r="FF302" s="138"/>
      <c r="FG302" s="138"/>
      <c r="FH302" s="138"/>
      <c r="FI302" s="138"/>
      <c r="FJ302" s="138"/>
      <c r="FK302" s="138"/>
      <c r="FL302" s="138"/>
      <c r="FM302" s="138"/>
      <c r="FN302" s="138"/>
      <c r="FO302" s="138"/>
      <c r="FP302" s="138"/>
      <c r="FQ302" s="138"/>
      <c r="FR302" s="138"/>
      <c r="FS302" s="138"/>
      <c r="FT302" s="138"/>
      <c r="FU302" s="138"/>
      <c r="FV302" s="138"/>
      <c r="FW302" s="138"/>
      <c r="FX302" s="138"/>
      <c r="FY302" s="138"/>
      <c r="FZ302" s="138"/>
      <c r="GA302" s="138"/>
      <c r="GB302" s="138"/>
      <c r="GC302" s="138"/>
      <c r="GD302" s="138"/>
      <c r="GE302" s="138"/>
      <c r="GF302" s="138"/>
      <c r="GG302" s="138"/>
      <c r="GH302" s="138"/>
      <c r="GI302" s="138"/>
      <c r="GJ302" s="138"/>
      <c r="GK302" s="138"/>
      <c r="GL302" s="138"/>
      <c r="GM302" s="138"/>
      <c r="GN302" s="138"/>
      <c r="GO302" s="138"/>
      <c r="GP302" s="138"/>
      <c r="GQ302" s="138"/>
      <c r="GR302" s="138"/>
      <c r="GS302" s="138"/>
      <c r="GT302" s="138"/>
      <c r="GU302" s="138"/>
      <c r="GV302" s="138"/>
      <c r="GW302" s="138"/>
      <c r="GX302" s="138"/>
      <c r="GY302" s="138"/>
      <c r="GZ302" s="138"/>
      <c r="HA302" s="138"/>
      <c r="HB302" s="138"/>
      <c r="HC302" s="138"/>
      <c r="HD302" s="138"/>
      <c r="HE302" s="138"/>
      <c r="HF302" s="138"/>
      <c r="HG302" s="138"/>
      <c r="HH302" s="138"/>
      <c r="HI302" s="138"/>
      <c r="HJ302" s="138"/>
      <c r="HK302" s="138"/>
      <c r="HL302" s="138"/>
      <c r="HM302" s="138"/>
      <c r="HN302" s="138"/>
      <c r="HO302" s="138"/>
      <c r="HP302" s="138"/>
      <c r="HQ302" s="138"/>
      <c r="HR302" s="138"/>
      <c r="HS302" s="138"/>
      <c r="HT302" s="138"/>
      <c r="HU302" s="138"/>
      <c r="HV302" s="138"/>
      <c r="HW302" s="138"/>
      <c r="HX302" s="138"/>
      <c r="HY302" s="138"/>
      <c r="HZ302" s="138"/>
      <c r="IA302" s="138"/>
      <c r="IB302" s="138"/>
      <c r="IC302" s="138"/>
      <c r="ID302" s="138"/>
      <c r="IE302" s="138"/>
      <c r="IF302" s="138"/>
      <c r="IG302" s="138"/>
      <c r="IH302" s="138"/>
      <c r="II302" s="138"/>
      <c r="IJ302" s="138"/>
      <c r="IK302" s="138"/>
      <c r="IL302" s="138"/>
      <c r="IM302" s="138"/>
      <c r="IN302" s="138"/>
      <c r="IO302" s="138"/>
      <c r="IP302" s="138"/>
      <c r="IQ302" s="138"/>
      <c r="IR302" s="138"/>
      <c r="IS302" s="138"/>
      <c r="IT302" s="138"/>
      <c r="IU302" s="138"/>
      <c r="IV302" s="138"/>
      <c r="IW302" s="138"/>
      <c r="IX302" s="138"/>
      <c r="IY302" s="138"/>
      <c r="IZ302" s="138"/>
      <c r="JA302" s="138"/>
      <c r="JB302" s="138"/>
      <c r="JC302" s="138"/>
      <c r="JD302" s="138"/>
      <c r="JE302" s="138"/>
      <c r="JF302" s="138"/>
      <c r="JG302" s="138"/>
      <c r="JH302" s="138"/>
      <c r="JI302" s="138"/>
      <c r="JJ302" s="138"/>
      <c r="JK302" s="138"/>
      <c r="JL302" s="138"/>
      <c r="JM302" s="138"/>
      <c r="JN302" s="138"/>
      <c r="JO302" s="138"/>
      <c r="JP302" s="138"/>
      <c r="JQ302" s="138"/>
      <c r="JR302" s="138"/>
      <c r="JS302" s="138"/>
      <c r="JT302" s="138"/>
      <c r="JU302" s="138"/>
      <c r="JV302" s="138"/>
      <c r="JW302" s="138"/>
      <c r="JX302" s="138"/>
      <c r="JY302" s="138"/>
      <c r="JZ302" s="138"/>
      <c r="KA302" s="138"/>
      <c r="KB302" s="138"/>
      <c r="KC302" s="138"/>
      <c r="KD302" s="138"/>
      <c r="KE302" s="138"/>
      <c r="KF302" s="138"/>
      <c r="KG302" s="138"/>
      <c r="KH302" s="138"/>
      <c r="KI302" s="138"/>
      <c r="KJ302" s="138"/>
      <c r="KK302" s="138"/>
      <c r="KL302" s="138"/>
      <c r="KM302" s="138"/>
      <c r="KN302" s="138"/>
      <c r="KO302" s="138"/>
      <c r="KP302" s="138"/>
      <c r="KQ302" s="138"/>
      <c r="KR302" s="138"/>
      <c r="KS302" s="138"/>
      <c r="KT302" s="138"/>
      <c r="KU302" s="138"/>
      <c r="KV302" s="138"/>
      <c r="KW302" s="138"/>
      <c r="KX302" s="138"/>
      <c r="KY302" s="138"/>
      <c r="KZ302" s="138"/>
      <c r="LA302" s="138"/>
      <c r="LB302" s="138"/>
      <c r="LC302" s="138"/>
      <c r="LD302" s="138"/>
      <c r="LE302" s="138"/>
      <c r="LF302" s="138"/>
      <c r="LG302" s="138"/>
      <c r="LH302" s="138"/>
      <c r="LI302" s="138"/>
      <c r="LJ302" s="138"/>
      <c r="LK302" s="138"/>
      <c r="LL302" s="138"/>
      <c r="LM302" s="138"/>
      <c r="LN302" s="138"/>
      <c r="LO302" s="138"/>
      <c r="LP302" s="138"/>
      <c r="LQ302" s="138"/>
      <c r="LR302" s="138"/>
      <c r="LS302" s="138"/>
      <c r="LT302" s="138"/>
      <c r="LU302" s="138"/>
      <c r="LV302" s="138"/>
      <c r="LW302" s="138"/>
      <c r="LX302" s="138"/>
      <c r="LY302" s="138"/>
      <c r="LZ302" s="138"/>
      <c r="MA302" s="138"/>
      <c r="MB302" s="138"/>
      <c r="MC302" s="138"/>
      <c r="MD302" s="138"/>
      <c r="ME302" s="138"/>
      <c r="MF302" s="138"/>
      <c r="MG302" s="138"/>
      <c r="MH302" s="138"/>
      <c r="MI302" s="138"/>
      <c r="MJ302" s="138"/>
      <c r="MK302" s="138"/>
      <c r="ML302" s="138"/>
      <c r="MM302" s="138"/>
      <c r="MN302" s="138"/>
      <c r="MO302" s="138"/>
      <c r="MP302" s="138"/>
      <c r="MQ302" s="138"/>
      <c r="MR302" s="138"/>
      <c r="MS302" s="138"/>
      <c r="MT302" s="138"/>
      <c r="MU302" s="138"/>
      <c r="MV302" s="138"/>
      <c r="MW302" s="138"/>
      <c r="MX302" s="138"/>
      <c r="MY302" s="138"/>
      <c r="MZ302" s="138"/>
      <c r="NA302" s="138"/>
      <c r="NB302" s="138"/>
      <c r="NC302" s="138"/>
      <c r="ND302" s="138"/>
      <c r="NE302" s="138"/>
      <c r="NF302" s="138"/>
      <c r="NG302" s="138"/>
      <c r="NH302" s="138"/>
      <c r="NI302" s="138"/>
      <c r="NJ302" s="138"/>
      <c r="NK302" s="138"/>
      <c r="NL302" s="138"/>
      <c r="NM302" s="138"/>
      <c r="NN302" s="138"/>
      <c r="NO302" s="138"/>
      <c r="NP302" s="138"/>
      <c r="NQ302" s="138"/>
      <c r="NR302" s="138"/>
      <c r="NS302" s="138"/>
      <c r="NT302" s="138"/>
      <c r="NU302" s="138"/>
      <c r="NV302" s="138"/>
      <c r="NW302" s="138"/>
      <c r="NX302" s="138"/>
      <c r="NY302" s="138"/>
      <c r="NZ302" s="138"/>
      <c r="OA302" s="138"/>
      <c r="OB302" s="138"/>
      <c r="OC302" s="138"/>
      <c r="OD302" s="138"/>
      <c r="OE302" s="138"/>
      <c r="OF302" s="138"/>
      <c r="OG302" s="138"/>
      <c r="OH302" s="138"/>
      <c r="OI302" s="138"/>
      <c r="OJ302" s="138"/>
      <c r="OK302" s="138"/>
      <c r="OL302" s="138"/>
      <c r="OM302" s="138"/>
      <c r="ON302" s="138"/>
      <c r="OO302" s="138"/>
      <c r="OP302" s="138"/>
      <c r="OQ302" s="138"/>
      <c r="OR302" s="138"/>
      <c r="OS302" s="138"/>
      <c r="OT302" s="138"/>
      <c r="OU302" s="138"/>
      <c r="OV302" s="138"/>
      <c r="OW302" s="138"/>
      <c r="OX302" s="138"/>
      <c r="OY302" s="138"/>
      <c r="OZ302" s="138"/>
      <c r="PA302" s="138"/>
      <c r="PB302" s="138"/>
      <c r="PC302" s="138"/>
      <c r="PD302" s="138"/>
      <c r="PE302" s="138"/>
      <c r="PF302" s="138"/>
      <c r="PG302" s="138"/>
      <c r="PH302" s="138"/>
      <c r="PI302" s="138"/>
      <c r="PJ302" s="138"/>
      <c r="PK302" s="138"/>
      <c r="PL302" s="138"/>
      <c r="PM302" s="138"/>
      <c r="PN302" s="138"/>
      <c r="PO302" s="138"/>
      <c r="PP302" s="138"/>
      <c r="PQ302" s="138"/>
      <c r="PR302" s="138"/>
      <c r="PS302" s="138"/>
      <c r="PT302" s="138"/>
      <c r="PU302" s="138"/>
      <c r="PV302" s="138"/>
      <c r="PW302" s="138"/>
      <c r="PX302" s="138"/>
      <c r="PY302" s="138"/>
      <c r="PZ302" s="138"/>
      <c r="QA302" s="138"/>
      <c r="QB302" s="138"/>
      <c r="QC302" s="138"/>
      <c r="QD302" s="138"/>
      <c r="QE302" s="138"/>
      <c r="QF302" s="138"/>
      <c r="QG302" s="138"/>
      <c r="QH302" s="138"/>
      <c r="QI302" s="138"/>
      <c r="QJ302" s="138"/>
      <c r="QK302" s="138"/>
      <c r="QL302" s="138"/>
      <c r="QM302" s="138"/>
      <c r="QN302" s="138"/>
      <c r="QO302" s="138"/>
      <c r="QP302" s="138"/>
      <c r="QQ302" s="138"/>
      <c r="QR302" s="138"/>
      <c r="QS302" s="138"/>
      <c r="QT302" s="138"/>
      <c r="QU302" s="138"/>
      <c r="QV302" s="138"/>
      <c r="QW302" s="138"/>
      <c r="QX302" s="138"/>
      <c r="QY302" s="138"/>
      <c r="QZ302" s="138"/>
      <c r="RA302" s="138"/>
      <c r="RB302" s="138"/>
      <c r="RC302" s="138"/>
      <c r="RD302" s="138"/>
      <c r="RE302" s="138"/>
      <c r="RF302" s="138"/>
      <c r="RG302" s="138"/>
      <c r="RH302" s="138"/>
      <c r="RI302" s="138"/>
      <c r="RJ302" s="138"/>
      <c r="RK302" s="138"/>
      <c r="RL302" s="138"/>
      <c r="RM302" s="138"/>
      <c r="RN302" s="138"/>
      <c r="RO302" s="138"/>
      <c r="RP302" s="138"/>
      <c r="RQ302" s="138"/>
      <c r="RR302" s="138"/>
      <c r="RS302" s="138"/>
      <c r="RT302" s="138"/>
      <c r="RU302" s="138"/>
      <c r="RV302" s="138"/>
      <c r="RW302" s="138"/>
      <c r="RX302" s="138"/>
      <c r="RY302" s="138"/>
      <c r="RZ302" s="138"/>
      <c r="SA302" s="138"/>
      <c r="SB302" s="138"/>
      <c r="SC302" s="138"/>
      <c r="SD302" s="138"/>
      <c r="SE302" s="138"/>
      <c r="SF302" s="138"/>
      <c r="SG302" s="138"/>
      <c r="SH302" s="138"/>
      <c r="SI302" s="138"/>
      <c r="SJ302" s="138"/>
      <c r="SK302" s="138"/>
      <c r="SL302" s="138"/>
      <c r="SM302" s="138"/>
      <c r="SN302" s="138"/>
      <c r="SO302" s="138"/>
      <c r="SP302" s="138"/>
      <c r="SQ302" s="138"/>
      <c r="SR302" s="138"/>
      <c r="SS302" s="138"/>
      <c r="ST302" s="138"/>
      <c r="SU302" s="138"/>
      <c r="SV302" s="138"/>
      <c r="SW302" s="138"/>
      <c r="SX302" s="138"/>
      <c r="SY302" s="138"/>
      <c r="SZ302" s="138"/>
      <c r="TA302" s="138"/>
      <c r="TB302" s="138"/>
      <c r="TC302" s="138"/>
      <c r="TD302" s="138"/>
      <c r="TE302" s="138"/>
      <c r="TF302" s="138"/>
      <c r="TG302" s="138"/>
      <c r="TH302" s="138"/>
      <c r="TI302" s="138"/>
      <c r="TJ302" s="138"/>
      <c r="TK302" s="138"/>
      <c r="TL302" s="138"/>
      <c r="TM302" s="138"/>
      <c r="TN302" s="138"/>
      <c r="TO302" s="138"/>
      <c r="TP302" s="138"/>
      <c r="TQ302" s="138"/>
      <c r="TR302" s="138"/>
      <c r="TS302" s="138"/>
      <c r="TT302" s="138"/>
      <c r="TU302" s="138"/>
      <c r="TV302" s="138"/>
      <c r="TW302" s="138"/>
      <c r="TX302" s="138"/>
      <c r="TY302" s="138"/>
      <c r="TZ302" s="138"/>
      <c r="UA302" s="138"/>
      <c r="UB302" s="138"/>
      <c r="UC302" s="138"/>
      <c r="UD302" s="138"/>
      <c r="UE302" s="138"/>
      <c r="UF302" s="138"/>
      <c r="UG302" s="138"/>
      <c r="UH302" s="138"/>
      <c r="UI302" s="138"/>
      <c r="UJ302" s="138"/>
      <c r="UK302" s="138"/>
      <c r="UL302" s="138"/>
      <c r="UM302" s="138"/>
      <c r="UN302" s="138"/>
      <c r="UO302" s="138"/>
      <c r="UP302" s="138"/>
      <c r="UQ302" s="138"/>
      <c r="UR302" s="138"/>
      <c r="US302" s="138"/>
      <c r="UT302" s="138"/>
      <c r="UU302" s="138"/>
      <c r="UV302" s="138"/>
      <c r="UW302" s="138"/>
      <c r="UX302" s="138"/>
      <c r="UY302" s="138"/>
      <c r="UZ302" s="138"/>
      <c r="VA302" s="138"/>
      <c r="VB302" s="138"/>
      <c r="VC302" s="138"/>
      <c r="VD302" s="138"/>
      <c r="VE302" s="138"/>
      <c r="VF302" s="138"/>
      <c r="VG302" s="138"/>
      <c r="VH302" s="138"/>
      <c r="VI302" s="138"/>
      <c r="VJ302" s="138"/>
      <c r="VK302" s="138"/>
      <c r="VL302" s="138"/>
      <c r="VM302" s="138"/>
      <c r="VN302" s="138"/>
      <c r="VO302" s="138"/>
      <c r="VP302" s="138"/>
      <c r="VQ302" s="138"/>
      <c r="VR302" s="138"/>
      <c r="VS302" s="138"/>
      <c r="VT302" s="138"/>
      <c r="VU302" s="138"/>
      <c r="VV302" s="138"/>
      <c r="VW302" s="138"/>
      <c r="VX302" s="138"/>
      <c r="VY302" s="138"/>
      <c r="VZ302" s="138"/>
      <c r="WA302" s="138"/>
      <c r="WB302" s="138"/>
      <c r="WC302" s="138"/>
      <c r="WD302" s="138"/>
      <c r="WE302" s="138"/>
      <c r="WF302" s="138"/>
      <c r="WG302" s="138"/>
      <c r="WH302" s="138"/>
      <c r="WI302" s="138"/>
      <c r="WJ302" s="138"/>
      <c r="WK302" s="138"/>
      <c r="WL302" s="138"/>
      <c r="WM302" s="138"/>
      <c r="WN302" s="138"/>
      <c r="WO302" s="138"/>
      <c r="WP302" s="138"/>
      <c r="WQ302" s="138"/>
      <c r="WR302" s="138"/>
      <c r="WS302" s="138"/>
      <c r="WT302" s="138"/>
      <c r="WU302" s="138"/>
      <c r="WV302" s="138"/>
      <c r="WW302" s="138"/>
      <c r="WX302" s="138"/>
      <c r="WY302" s="138"/>
      <c r="WZ302" s="138"/>
      <c r="XA302" s="138"/>
      <c r="XB302" s="138"/>
      <c r="XC302" s="138"/>
      <c r="XD302" s="138"/>
      <c r="XE302" s="138"/>
      <c r="XF302" s="138"/>
      <c r="XG302" s="138"/>
      <c r="XH302" s="138"/>
      <c r="XI302" s="138"/>
      <c r="XJ302" s="138"/>
      <c r="XK302" s="138"/>
      <c r="XL302" s="138"/>
      <c r="XM302" s="138"/>
      <c r="XN302" s="138"/>
      <c r="XO302" s="138"/>
      <c r="XP302" s="138"/>
      <c r="XQ302" s="138"/>
      <c r="XR302" s="138"/>
      <c r="XS302" s="138"/>
      <c r="XT302" s="138"/>
      <c r="XU302" s="138"/>
      <c r="XV302" s="138"/>
      <c r="XW302" s="138"/>
      <c r="XX302" s="138"/>
      <c r="XY302" s="138"/>
      <c r="XZ302" s="138"/>
      <c r="YA302" s="138"/>
      <c r="YB302" s="138"/>
      <c r="YC302" s="138"/>
      <c r="YD302" s="138"/>
      <c r="YE302" s="138"/>
      <c r="YF302" s="138"/>
      <c r="YG302" s="138"/>
      <c r="YH302" s="138"/>
      <c r="YI302" s="138"/>
      <c r="YJ302" s="138"/>
      <c r="YK302" s="138"/>
      <c r="YL302" s="138"/>
      <c r="YM302" s="138"/>
      <c r="YN302" s="138"/>
      <c r="YO302" s="138"/>
      <c r="YP302" s="138"/>
      <c r="YQ302" s="138"/>
      <c r="YR302" s="138"/>
      <c r="YS302" s="138"/>
      <c r="YT302" s="138"/>
      <c r="YU302" s="138"/>
      <c r="YV302" s="138"/>
      <c r="YW302" s="138"/>
      <c r="YX302" s="138"/>
      <c r="YY302" s="138"/>
      <c r="YZ302" s="138"/>
      <c r="ZA302" s="138"/>
      <c r="ZB302" s="138"/>
      <c r="ZC302" s="138"/>
      <c r="ZD302" s="138"/>
      <c r="ZE302" s="138"/>
      <c r="ZF302" s="138"/>
      <c r="ZG302" s="138"/>
      <c r="ZH302" s="138"/>
      <c r="ZI302" s="138"/>
      <c r="ZJ302" s="138"/>
      <c r="ZK302" s="138"/>
      <c r="ZL302" s="138"/>
      <c r="ZM302" s="138"/>
      <c r="ZN302" s="138"/>
      <c r="ZO302" s="138"/>
      <c r="ZP302" s="138"/>
      <c r="ZQ302" s="138"/>
      <c r="ZR302" s="138"/>
      <c r="ZS302" s="138"/>
      <c r="ZT302" s="138"/>
      <c r="ZU302" s="138"/>
      <c r="ZV302" s="138"/>
      <c r="ZW302" s="138"/>
      <c r="ZX302" s="138"/>
      <c r="ZY302" s="138"/>
      <c r="ZZ302" s="138"/>
      <c r="AAA302" s="138"/>
      <c r="AAB302" s="138"/>
      <c r="AAC302" s="138"/>
      <c r="AAD302" s="138"/>
      <c r="AAE302" s="138"/>
      <c r="AAF302" s="138"/>
      <c r="AAG302" s="138"/>
      <c r="AAH302" s="138"/>
      <c r="AAI302" s="138"/>
      <c r="AAJ302" s="138"/>
      <c r="AAK302" s="138"/>
      <c r="AAL302" s="138"/>
      <c r="AAM302" s="138"/>
      <c r="AAN302" s="138"/>
      <c r="AAO302" s="138"/>
      <c r="AAP302" s="138"/>
      <c r="AAQ302" s="138"/>
      <c r="AAR302" s="138"/>
      <c r="AAS302" s="138"/>
      <c r="AAT302" s="138"/>
      <c r="AAU302" s="138"/>
      <c r="AAV302" s="138"/>
      <c r="AAW302" s="138"/>
      <c r="AAX302" s="138"/>
      <c r="AAY302" s="138"/>
      <c r="AAZ302" s="138"/>
      <c r="ABA302" s="138"/>
      <c r="ABB302" s="138"/>
      <c r="ABC302" s="138"/>
      <c r="ABD302" s="138"/>
      <c r="ABE302" s="138"/>
      <c r="ABF302" s="138"/>
      <c r="ABG302" s="138"/>
      <c r="ABH302" s="138"/>
      <c r="ABI302" s="138"/>
      <c r="ABJ302" s="138"/>
      <c r="ABK302" s="138"/>
      <c r="ABL302" s="138"/>
      <c r="ABM302" s="138"/>
      <c r="ABN302" s="138"/>
      <c r="ABO302" s="138"/>
      <c r="ABP302" s="138"/>
      <c r="ABQ302" s="138"/>
      <c r="ABR302" s="138"/>
      <c r="ABS302" s="138"/>
      <c r="ABT302" s="138"/>
      <c r="ABU302" s="138"/>
      <c r="ABV302" s="138"/>
      <c r="ABW302" s="138"/>
      <c r="ABX302" s="138"/>
      <c r="ABY302" s="138"/>
      <c r="ABZ302" s="138"/>
      <c r="ACA302" s="138"/>
      <c r="ACB302" s="138"/>
      <c r="ACC302" s="138"/>
      <c r="ACD302" s="138"/>
      <c r="ACE302" s="138"/>
      <c r="ACF302" s="138"/>
      <c r="ACG302" s="138"/>
      <c r="ACH302" s="138"/>
      <c r="ACI302" s="138"/>
      <c r="ACJ302" s="138"/>
      <c r="ACK302" s="138"/>
      <c r="ACL302" s="138"/>
      <c r="ACM302" s="138"/>
      <c r="ACN302" s="138"/>
      <c r="ACO302" s="138"/>
      <c r="ACP302" s="138"/>
      <c r="ACQ302" s="138"/>
      <c r="ACR302" s="138"/>
      <c r="ACS302" s="138"/>
      <c r="ACT302" s="138"/>
      <c r="ACU302" s="138"/>
      <c r="ACV302" s="138"/>
      <c r="ACW302" s="138"/>
      <c r="ACX302" s="138"/>
      <c r="ACY302" s="138"/>
      <c r="ACZ302" s="138"/>
      <c r="ADA302" s="138"/>
      <c r="ADB302" s="138"/>
      <c r="ADC302" s="138"/>
      <c r="ADD302" s="138"/>
      <c r="ADE302" s="138"/>
      <c r="ADF302" s="138"/>
      <c r="ADG302" s="138"/>
      <c r="ADH302" s="138"/>
      <c r="ADI302" s="138"/>
      <c r="ADJ302" s="138"/>
      <c r="ADK302" s="138"/>
      <c r="ADL302" s="138"/>
      <c r="ADM302" s="138"/>
      <c r="ADN302" s="138"/>
      <c r="ADO302" s="138"/>
      <c r="ADP302" s="138"/>
      <c r="ADQ302" s="138"/>
      <c r="ADR302" s="138"/>
      <c r="ADS302" s="138"/>
      <c r="ADT302" s="138"/>
      <c r="ADU302" s="138"/>
      <c r="ADV302" s="138"/>
      <c r="ADW302" s="138"/>
      <c r="ADX302" s="138"/>
      <c r="ADY302" s="138"/>
      <c r="ADZ302" s="138"/>
      <c r="AEA302" s="138"/>
      <c r="AEB302" s="138"/>
      <c r="AEC302" s="138"/>
      <c r="AED302" s="138"/>
      <c r="AEE302" s="138"/>
      <c r="AEF302" s="138"/>
      <c r="AEG302" s="138"/>
      <c r="AEH302" s="138"/>
      <c r="AEI302" s="138"/>
      <c r="AEJ302" s="138"/>
      <c r="AEK302" s="138"/>
      <c r="AEL302" s="138"/>
      <c r="AEM302" s="138"/>
      <c r="AEN302" s="138"/>
      <c r="AEO302" s="138"/>
      <c r="AEP302" s="138"/>
      <c r="AEQ302" s="138"/>
      <c r="AER302" s="138"/>
      <c r="AES302" s="138"/>
      <c r="AET302" s="138"/>
      <c r="AEU302" s="138"/>
      <c r="AEV302" s="138"/>
      <c r="AEW302" s="138"/>
      <c r="AEX302" s="138"/>
      <c r="AEY302" s="138"/>
      <c r="AEZ302" s="138"/>
      <c r="AFA302" s="138"/>
      <c r="AFB302" s="138"/>
      <c r="AFC302" s="138"/>
      <c r="AFD302" s="138"/>
      <c r="AFE302" s="138"/>
      <c r="AFF302" s="138"/>
      <c r="AFG302" s="138"/>
      <c r="AFH302" s="138"/>
      <c r="AFI302" s="138"/>
      <c r="AFJ302" s="138"/>
      <c r="AFK302" s="138"/>
      <c r="AFL302" s="138"/>
      <c r="AFM302" s="138"/>
      <c r="AFN302" s="138"/>
      <c r="AFO302" s="138"/>
      <c r="AFP302" s="138"/>
      <c r="AFQ302" s="138"/>
      <c r="AFR302" s="138"/>
      <c r="AFS302" s="138"/>
      <c r="AFT302" s="138"/>
      <c r="AFU302" s="138"/>
      <c r="AFV302" s="138"/>
      <c r="AFW302" s="138"/>
      <c r="AFX302" s="138"/>
      <c r="AFY302" s="138"/>
      <c r="AFZ302" s="138"/>
      <c r="AGA302" s="138"/>
      <c r="AGB302" s="138"/>
      <c r="AGC302" s="138"/>
      <c r="AGD302" s="138"/>
      <c r="AGE302" s="138"/>
      <c r="AGF302" s="138"/>
      <c r="AGG302" s="138"/>
      <c r="AGH302" s="138"/>
      <c r="AGI302" s="138"/>
      <c r="AGJ302" s="138"/>
      <c r="AGK302" s="138"/>
      <c r="AGL302" s="138"/>
      <c r="AGM302" s="138"/>
      <c r="AGN302" s="138"/>
      <c r="AGO302" s="138"/>
      <c r="AGP302" s="138"/>
      <c r="AGQ302" s="138"/>
      <c r="AGR302" s="138"/>
      <c r="AGS302" s="138"/>
      <c r="AGT302" s="138"/>
      <c r="AGU302" s="138"/>
      <c r="AGV302" s="138"/>
      <c r="AGW302" s="138"/>
      <c r="AGX302" s="138"/>
      <c r="AGY302" s="138"/>
      <c r="AGZ302" s="138"/>
      <c r="AHA302" s="138"/>
      <c r="AHB302" s="138"/>
      <c r="AHC302" s="138"/>
      <c r="AHD302" s="138"/>
      <c r="AHE302" s="138"/>
      <c r="AHF302" s="138"/>
      <c r="AHG302" s="138"/>
      <c r="AHH302" s="138"/>
      <c r="AHI302" s="138"/>
      <c r="AHJ302" s="138"/>
      <c r="AHK302" s="138"/>
      <c r="AHL302" s="138"/>
      <c r="AHM302" s="138"/>
      <c r="AHN302" s="138"/>
      <c r="AHO302" s="138"/>
      <c r="AHP302" s="138"/>
      <c r="AHQ302" s="138"/>
      <c r="AHR302" s="138"/>
      <c r="AHS302" s="138"/>
      <c r="AHT302" s="138"/>
      <c r="AHU302" s="138"/>
      <c r="AHV302" s="138"/>
      <c r="AHW302" s="138"/>
      <c r="AHX302" s="138"/>
      <c r="AHY302" s="138"/>
      <c r="AHZ302" s="138"/>
      <c r="AIA302" s="138"/>
      <c r="AIB302" s="138"/>
      <c r="AIC302" s="138"/>
      <c r="AID302" s="138"/>
      <c r="AIE302" s="138"/>
      <c r="AIF302" s="138"/>
      <c r="AIG302" s="138"/>
      <c r="AIH302" s="138"/>
      <c r="AII302" s="138"/>
      <c r="AIJ302" s="138"/>
      <c r="AIK302" s="138"/>
      <c r="AIL302" s="138"/>
      <c r="AIM302" s="138"/>
      <c r="AIN302" s="138"/>
      <c r="AIO302" s="138"/>
      <c r="AIP302" s="138"/>
      <c r="AIQ302" s="138"/>
      <c r="AIR302" s="138"/>
      <c r="AIS302" s="138"/>
      <c r="AIT302" s="138"/>
      <c r="AIU302" s="138"/>
      <c r="AIV302" s="138"/>
      <c r="AIW302" s="138"/>
      <c r="AIX302" s="138"/>
      <c r="AIY302" s="138"/>
      <c r="AIZ302" s="138"/>
      <c r="AJA302" s="138"/>
      <c r="AJB302" s="138"/>
      <c r="AJC302" s="138"/>
      <c r="AJD302" s="138"/>
      <c r="AJE302" s="138"/>
      <c r="AJF302" s="138"/>
      <c r="AJG302" s="138"/>
      <c r="AJH302" s="138"/>
      <c r="AJI302" s="138"/>
      <c r="AJJ302" s="138"/>
      <c r="AJK302" s="138"/>
      <c r="AJL302" s="138"/>
      <c r="AJM302" s="138"/>
      <c r="AJN302" s="138"/>
      <c r="AJO302" s="138"/>
      <c r="AJP302" s="138"/>
      <c r="AJQ302" s="138"/>
      <c r="AJR302" s="138"/>
      <c r="AJS302" s="138"/>
      <c r="AJT302" s="138"/>
      <c r="AJU302" s="138"/>
      <c r="AJV302" s="138"/>
      <c r="AJW302" s="138"/>
      <c r="AJX302" s="138"/>
      <c r="AJY302" s="138"/>
      <c r="AJZ302" s="138"/>
      <c r="AKA302" s="138"/>
      <c r="AKB302" s="138"/>
      <c r="AKC302" s="138"/>
      <c r="AKD302" s="138"/>
      <c r="AKE302" s="138"/>
      <c r="AKF302" s="138"/>
      <c r="AKG302" s="138"/>
      <c r="AKH302" s="138"/>
      <c r="AKI302" s="138"/>
      <c r="AKJ302" s="138"/>
      <c r="AKK302" s="138"/>
      <c r="AKL302" s="138"/>
      <c r="AKM302" s="138"/>
      <c r="AKN302" s="138"/>
      <c r="AKO302" s="138"/>
      <c r="AKP302" s="138"/>
      <c r="AKQ302" s="138"/>
      <c r="AKR302" s="138"/>
      <c r="AKS302" s="138"/>
      <c r="AKT302" s="138"/>
      <c r="AKU302" s="138"/>
      <c r="AKV302" s="138"/>
      <c r="AKW302" s="138"/>
      <c r="AKX302" s="138"/>
      <c r="AKY302" s="138"/>
      <c r="AKZ302" s="138"/>
      <c r="ALA302" s="138"/>
      <c r="ALB302" s="138"/>
      <c r="ALC302" s="138"/>
      <c r="ALD302" s="138"/>
      <c r="ALE302" s="138"/>
      <c r="ALF302" s="138"/>
      <c r="ALG302" s="138"/>
      <c r="ALH302" s="138"/>
      <c r="ALI302" s="138"/>
      <c r="ALJ302" s="138"/>
      <c r="ALK302" s="138"/>
      <c r="ALL302" s="138"/>
      <c r="ALM302" s="138"/>
      <c r="ALN302" s="138"/>
      <c r="ALO302" s="138"/>
      <c r="ALP302" s="138"/>
      <c r="ALQ302" s="138"/>
      <c r="ALR302" s="138"/>
      <c r="ALS302" s="138"/>
      <c r="ALT302" s="138"/>
      <c r="ALU302" s="138"/>
      <c r="ALV302" s="138"/>
      <c r="ALW302" s="138"/>
      <c r="ALX302" s="138"/>
      <c r="ALY302" s="138"/>
      <c r="ALZ302" s="138"/>
      <c r="AMA302" s="138"/>
      <c r="AMB302" s="138"/>
      <c r="AMC302" s="138"/>
      <c r="AMD302" s="138"/>
      <c r="AME302" s="138"/>
      <c r="AMF302" s="138"/>
      <c r="AMG302" s="138"/>
      <c r="AMH302" s="138"/>
      <c r="AMI302" s="138"/>
      <c r="AMJ302" s="138"/>
      <c r="AMK302" s="138"/>
    </row>
    <row r="303" spans="1:1025" s="140" customFormat="1" x14ac:dyDescent="0.15">
      <c r="A303" s="210"/>
      <c r="B303" s="106"/>
      <c r="C303" s="137"/>
      <c r="D303" s="137"/>
      <c r="E303" s="137"/>
      <c r="F303" s="138"/>
      <c r="G303" s="138"/>
      <c r="H303" s="138"/>
      <c r="I303" s="138"/>
      <c r="J303" s="139"/>
      <c r="K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8"/>
      <c r="BV303" s="138"/>
      <c r="BW303" s="138"/>
      <c r="BX303" s="138"/>
      <c r="BY303" s="138"/>
      <c r="BZ303" s="138"/>
      <c r="CA303" s="138"/>
      <c r="CB303" s="138"/>
      <c r="CC303" s="138"/>
      <c r="CD303" s="138"/>
      <c r="CE303" s="138"/>
      <c r="CF303" s="138"/>
      <c r="CG303" s="138"/>
      <c r="CH303" s="138"/>
      <c r="CI303" s="138"/>
      <c r="CJ303" s="138"/>
      <c r="CK303" s="138"/>
      <c r="CL303" s="138"/>
      <c r="CM303" s="138"/>
      <c r="CN303" s="138"/>
      <c r="CO303" s="138"/>
      <c r="CP303" s="138"/>
      <c r="CQ303" s="138"/>
      <c r="CR303" s="138"/>
      <c r="CS303" s="138"/>
      <c r="CT303" s="138"/>
      <c r="CU303" s="138"/>
      <c r="CV303" s="138"/>
      <c r="CW303" s="138"/>
      <c r="CX303" s="138"/>
      <c r="CY303" s="138"/>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38"/>
      <c r="EA303" s="138"/>
      <c r="EB303" s="138"/>
      <c r="EC303" s="138"/>
      <c r="ED303" s="138"/>
      <c r="EE303" s="138"/>
      <c r="EF303" s="138"/>
      <c r="EG303" s="138"/>
      <c r="EH303" s="138"/>
      <c r="EI303" s="138"/>
      <c r="EJ303" s="138"/>
      <c r="EK303" s="138"/>
      <c r="EL303" s="138"/>
      <c r="EM303" s="138"/>
      <c r="EN303" s="138"/>
      <c r="EO303" s="138"/>
      <c r="EP303" s="138"/>
      <c r="EQ303" s="138"/>
      <c r="ER303" s="138"/>
      <c r="ES303" s="138"/>
      <c r="ET303" s="138"/>
      <c r="EU303" s="138"/>
      <c r="EV303" s="138"/>
      <c r="EW303" s="138"/>
      <c r="EX303" s="138"/>
      <c r="EY303" s="138"/>
      <c r="EZ303" s="138"/>
      <c r="FA303" s="138"/>
      <c r="FB303" s="138"/>
      <c r="FC303" s="138"/>
      <c r="FD303" s="138"/>
      <c r="FE303" s="138"/>
      <c r="FF303" s="138"/>
      <c r="FG303" s="138"/>
      <c r="FH303" s="138"/>
      <c r="FI303" s="138"/>
      <c r="FJ303" s="138"/>
      <c r="FK303" s="138"/>
      <c r="FL303" s="138"/>
      <c r="FM303" s="138"/>
      <c r="FN303" s="138"/>
      <c r="FO303" s="138"/>
      <c r="FP303" s="138"/>
      <c r="FQ303" s="138"/>
      <c r="FR303" s="138"/>
      <c r="FS303" s="138"/>
      <c r="FT303" s="138"/>
      <c r="FU303" s="138"/>
      <c r="FV303" s="138"/>
      <c r="FW303" s="138"/>
      <c r="FX303" s="138"/>
      <c r="FY303" s="138"/>
      <c r="FZ303" s="138"/>
      <c r="GA303" s="138"/>
      <c r="GB303" s="138"/>
      <c r="GC303" s="138"/>
      <c r="GD303" s="138"/>
      <c r="GE303" s="138"/>
      <c r="GF303" s="138"/>
      <c r="GG303" s="138"/>
      <c r="GH303" s="138"/>
      <c r="GI303" s="138"/>
      <c r="GJ303" s="138"/>
      <c r="GK303" s="138"/>
      <c r="GL303" s="138"/>
      <c r="GM303" s="138"/>
      <c r="GN303" s="138"/>
      <c r="GO303" s="138"/>
      <c r="GP303" s="138"/>
      <c r="GQ303" s="138"/>
      <c r="GR303" s="138"/>
      <c r="GS303" s="138"/>
      <c r="GT303" s="138"/>
      <c r="GU303" s="138"/>
      <c r="GV303" s="138"/>
      <c r="GW303" s="138"/>
      <c r="GX303" s="138"/>
      <c r="GY303" s="138"/>
      <c r="GZ303" s="138"/>
      <c r="HA303" s="138"/>
      <c r="HB303" s="138"/>
      <c r="HC303" s="138"/>
      <c r="HD303" s="138"/>
      <c r="HE303" s="138"/>
      <c r="HF303" s="138"/>
      <c r="HG303" s="138"/>
      <c r="HH303" s="138"/>
      <c r="HI303" s="138"/>
      <c r="HJ303" s="138"/>
      <c r="HK303" s="138"/>
      <c r="HL303" s="138"/>
      <c r="HM303" s="138"/>
      <c r="HN303" s="138"/>
      <c r="HO303" s="138"/>
      <c r="HP303" s="138"/>
      <c r="HQ303" s="138"/>
      <c r="HR303" s="138"/>
      <c r="HS303" s="138"/>
      <c r="HT303" s="138"/>
      <c r="HU303" s="138"/>
      <c r="HV303" s="138"/>
      <c r="HW303" s="138"/>
      <c r="HX303" s="138"/>
      <c r="HY303" s="138"/>
      <c r="HZ303" s="138"/>
      <c r="IA303" s="138"/>
      <c r="IB303" s="138"/>
      <c r="IC303" s="138"/>
      <c r="ID303" s="138"/>
      <c r="IE303" s="138"/>
      <c r="IF303" s="138"/>
      <c r="IG303" s="138"/>
      <c r="IH303" s="138"/>
      <c r="II303" s="138"/>
      <c r="IJ303" s="138"/>
      <c r="IK303" s="138"/>
      <c r="IL303" s="138"/>
      <c r="IM303" s="138"/>
      <c r="IN303" s="138"/>
      <c r="IO303" s="138"/>
      <c r="IP303" s="138"/>
      <c r="IQ303" s="138"/>
      <c r="IR303" s="138"/>
      <c r="IS303" s="138"/>
      <c r="IT303" s="138"/>
      <c r="IU303" s="138"/>
      <c r="IV303" s="138"/>
      <c r="IW303" s="138"/>
      <c r="IX303" s="138"/>
      <c r="IY303" s="138"/>
      <c r="IZ303" s="138"/>
      <c r="JA303" s="138"/>
      <c r="JB303" s="138"/>
      <c r="JC303" s="138"/>
      <c r="JD303" s="138"/>
      <c r="JE303" s="138"/>
      <c r="JF303" s="138"/>
      <c r="JG303" s="138"/>
      <c r="JH303" s="138"/>
      <c r="JI303" s="138"/>
      <c r="JJ303" s="138"/>
      <c r="JK303" s="138"/>
      <c r="JL303" s="138"/>
      <c r="JM303" s="138"/>
      <c r="JN303" s="138"/>
      <c r="JO303" s="138"/>
      <c r="JP303" s="138"/>
      <c r="JQ303" s="138"/>
      <c r="JR303" s="138"/>
      <c r="JS303" s="138"/>
      <c r="JT303" s="138"/>
      <c r="JU303" s="138"/>
      <c r="JV303" s="138"/>
      <c r="JW303" s="138"/>
      <c r="JX303" s="138"/>
      <c r="JY303" s="138"/>
      <c r="JZ303" s="138"/>
      <c r="KA303" s="138"/>
      <c r="KB303" s="138"/>
      <c r="KC303" s="138"/>
      <c r="KD303" s="138"/>
      <c r="KE303" s="138"/>
      <c r="KF303" s="138"/>
      <c r="KG303" s="138"/>
      <c r="KH303" s="138"/>
      <c r="KI303" s="138"/>
      <c r="KJ303" s="138"/>
      <c r="KK303" s="138"/>
      <c r="KL303" s="138"/>
      <c r="KM303" s="138"/>
      <c r="KN303" s="138"/>
      <c r="KO303" s="138"/>
      <c r="KP303" s="138"/>
      <c r="KQ303" s="138"/>
      <c r="KR303" s="138"/>
      <c r="KS303" s="138"/>
      <c r="KT303" s="138"/>
      <c r="KU303" s="138"/>
      <c r="KV303" s="138"/>
      <c r="KW303" s="138"/>
      <c r="KX303" s="138"/>
      <c r="KY303" s="138"/>
      <c r="KZ303" s="138"/>
      <c r="LA303" s="138"/>
      <c r="LB303" s="138"/>
      <c r="LC303" s="138"/>
      <c r="LD303" s="138"/>
      <c r="LE303" s="138"/>
      <c r="LF303" s="138"/>
      <c r="LG303" s="138"/>
      <c r="LH303" s="138"/>
      <c r="LI303" s="138"/>
      <c r="LJ303" s="138"/>
      <c r="LK303" s="138"/>
      <c r="LL303" s="138"/>
      <c r="LM303" s="138"/>
      <c r="LN303" s="138"/>
      <c r="LO303" s="138"/>
      <c r="LP303" s="138"/>
      <c r="LQ303" s="138"/>
      <c r="LR303" s="138"/>
      <c r="LS303" s="138"/>
      <c r="LT303" s="138"/>
      <c r="LU303" s="138"/>
      <c r="LV303" s="138"/>
      <c r="LW303" s="138"/>
      <c r="LX303" s="138"/>
      <c r="LY303" s="138"/>
      <c r="LZ303" s="138"/>
      <c r="MA303" s="138"/>
      <c r="MB303" s="138"/>
      <c r="MC303" s="138"/>
      <c r="MD303" s="138"/>
      <c r="ME303" s="138"/>
      <c r="MF303" s="138"/>
      <c r="MG303" s="138"/>
      <c r="MH303" s="138"/>
      <c r="MI303" s="138"/>
      <c r="MJ303" s="138"/>
      <c r="MK303" s="138"/>
      <c r="ML303" s="138"/>
      <c r="MM303" s="138"/>
      <c r="MN303" s="138"/>
      <c r="MO303" s="138"/>
      <c r="MP303" s="138"/>
      <c r="MQ303" s="138"/>
      <c r="MR303" s="138"/>
      <c r="MS303" s="138"/>
      <c r="MT303" s="138"/>
      <c r="MU303" s="138"/>
      <c r="MV303" s="138"/>
      <c r="MW303" s="138"/>
      <c r="MX303" s="138"/>
      <c r="MY303" s="138"/>
      <c r="MZ303" s="138"/>
      <c r="NA303" s="138"/>
      <c r="NB303" s="138"/>
      <c r="NC303" s="138"/>
      <c r="ND303" s="138"/>
      <c r="NE303" s="138"/>
      <c r="NF303" s="138"/>
      <c r="NG303" s="138"/>
      <c r="NH303" s="138"/>
      <c r="NI303" s="138"/>
      <c r="NJ303" s="138"/>
      <c r="NK303" s="138"/>
      <c r="NL303" s="138"/>
      <c r="NM303" s="138"/>
      <c r="NN303" s="138"/>
      <c r="NO303" s="138"/>
      <c r="NP303" s="138"/>
      <c r="NQ303" s="138"/>
      <c r="NR303" s="138"/>
      <c r="NS303" s="138"/>
      <c r="NT303" s="138"/>
      <c r="NU303" s="138"/>
      <c r="NV303" s="138"/>
      <c r="NW303" s="138"/>
      <c r="NX303" s="138"/>
      <c r="NY303" s="138"/>
      <c r="NZ303" s="138"/>
      <c r="OA303" s="138"/>
      <c r="OB303" s="138"/>
      <c r="OC303" s="138"/>
      <c r="OD303" s="138"/>
      <c r="OE303" s="138"/>
      <c r="OF303" s="138"/>
      <c r="OG303" s="138"/>
      <c r="OH303" s="138"/>
      <c r="OI303" s="138"/>
      <c r="OJ303" s="138"/>
      <c r="OK303" s="138"/>
      <c r="OL303" s="138"/>
      <c r="OM303" s="138"/>
      <c r="ON303" s="138"/>
      <c r="OO303" s="138"/>
      <c r="OP303" s="138"/>
      <c r="OQ303" s="138"/>
      <c r="OR303" s="138"/>
      <c r="OS303" s="138"/>
      <c r="OT303" s="138"/>
      <c r="OU303" s="138"/>
      <c r="OV303" s="138"/>
      <c r="OW303" s="138"/>
      <c r="OX303" s="138"/>
      <c r="OY303" s="138"/>
      <c r="OZ303" s="138"/>
      <c r="PA303" s="138"/>
      <c r="PB303" s="138"/>
      <c r="PC303" s="138"/>
      <c r="PD303" s="138"/>
      <c r="PE303" s="138"/>
      <c r="PF303" s="138"/>
      <c r="PG303" s="138"/>
      <c r="PH303" s="138"/>
      <c r="PI303" s="138"/>
      <c r="PJ303" s="138"/>
      <c r="PK303" s="138"/>
      <c r="PL303" s="138"/>
      <c r="PM303" s="138"/>
      <c r="PN303" s="138"/>
      <c r="PO303" s="138"/>
      <c r="PP303" s="138"/>
      <c r="PQ303" s="138"/>
      <c r="PR303" s="138"/>
      <c r="PS303" s="138"/>
      <c r="PT303" s="138"/>
      <c r="PU303" s="138"/>
      <c r="PV303" s="138"/>
      <c r="PW303" s="138"/>
      <c r="PX303" s="138"/>
      <c r="PY303" s="138"/>
      <c r="PZ303" s="138"/>
      <c r="QA303" s="138"/>
      <c r="QB303" s="138"/>
      <c r="QC303" s="138"/>
      <c r="QD303" s="138"/>
      <c r="QE303" s="138"/>
      <c r="QF303" s="138"/>
      <c r="QG303" s="138"/>
      <c r="QH303" s="138"/>
      <c r="QI303" s="138"/>
      <c r="QJ303" s="138"/>
      <c r="QK303" s="138"/>
      <c r="QL303" s="138"/>
      <c r="QM303" s="138"/>
      <c r="QN303" s="138"/>
      <c r="QO303" s="138"/>
      <c r="QP303" s="138"/>
      <c r="QQ303" s="138"/>
      <c r="QR303" s="138"/>
      <c r="QS303" s="138"/>
      <c r="QT303" s="138"/>
      <c r="QU303" s="138"/>
      <c r="QV303" s="138"/>
      <c r="QW303" s="138"/>
      <c r="QX303" s="138"/>
      <c r="QY303" s="138"/>
      <c r="QZ303" s="138"/>
      <c r="RA303" s="138"/>
      <c r="RB303" s="138"/>
      <c r="RC303" s="138"/>
      <c r="RD303" s="138"/>
      <c r="RE303" s="138"/>
      <c r="RF303" s="138"/>
      <c r="RG303" s="138"/>
      <c r="RH303" s="138"/>
      <c r="RI303" s="138"/>
      <c r="RJ303" s="138"/>
      <c r="RK303" s="138"/>
      <c r="RL303" s="138"/>
      <c r="RM303" s="138"/>
      <c r="RN303" s="138"/>
      <c r="RO303" s="138"/>
      <c r="RP303" s="138"/>
      <c r="RQ303" s="138"/>
      <c r="RR303" s="138"/>
      <c r="RS303" s="138"/>
      <c r="RT303" s="138"/>
      <c r="RU303" s="138"/>
      <c r="RV303" s="138"/>
      <c r="RW303" s="138"/>
      <c r="RX303" s="138"/>
      <c r="RY303" s="138"/>
      <c r="RZ303" s="138"/>
      <c r="SA303" s="138"/>
      <c r="SB303" s="138"/>
      <c r="SC303" s="138"/>
      <c r="SD303" s="138"/>
      <c r="SE303" s="138"/>
      <c r="SF303" s="138"/>
      <c r="SG303" s="138"/>
      <c r="SH303" s="138"/>
      <c r="SI303" s="138"/>
      <c r="SJ303" s="138"/>
      <c r="SK303" s="138"/>
      <c r="SL303" s="138"/>
      <c r="SM303" s="138"/>
      <c r="SN303" s="138"/>
      <c r="SO303" s="138"/>
      <c r="SP303" s="138"/>
      <c r="SQ303" s="138"/>
      <c r="SR303" s="138"/>
      <c r="SS303" s="138"/>
      <c r="ST303" s="138"/>
      <c r="SU303" s="138"/>
      <c r="SV303" s="138"/>
      <c r="SW303" s="138"/>
      <c r="SX303" s="138"/>
      <c r="SY303" s="138"/>
      <c r="SZ303" s="138"/>
      <c r="TA303" s="138"/>
      <c r="TB303" s="138"/>
      <c r="TC303" s="138"/>
      <c r="TD303" s="138"/>
      <c r="TE303" s="138"/>
      <c r="TF303" s="138"/>
      <c r="TG303" s="138"/>
      <c r="TH303" s="138"/>
      <c r="TI303" s="138"/>
      <c r="TJ303" s="138"/>
      <c r="TK303" s="138"/>
      <c r="TL303" s="138"/>
      <c r="TM303" s="138"/>
      <c r="TN303" s="138"/>
      <c r="TO303" s="138"/>
      <c r="TP303" s="138"/>
      <c r="TQ303" s="138"/>
      <c r="TR303" s="138"/>
      <c r="TS303" s="138"/>
      <c r="TT303" s="138"/>
      <c r="TU303" s="138"/>
      <c r="TV303" s="138"/>
      <c r="TW303" s="138"/>
      <c r="TX303" s="138"/>
      <c r="TY303" s="138"/>
      <c r="TZ303" s="138"/>
      <c r="UA303" s="138"/>
      <c r="UB303" s="138"/>
      <c r="UC303" s="138"/>
      <c r="UD303" s="138"/>
      <c r="UE303" s="138"/>
      <c r="UF303" s="138"/>
      <c r="UG303" s="138"/>
      <c r="UH303" s="138"/>
      <c r="UI303" s="138"/>
      <c r="UJ303" s="138"/>
      <c r="UK303" s="138"/>
      <c r="UL303" s="138"/>
      <c r="UM303" s="138"/>
      <c r="UN303" s="138"/>
      <c r="UO303" s="138"/>
      <c r="UP303" s="138"/>
      <c r="UQ303" s="138"/>
      <c r="UR303" s="138"/>
      <c r="US303" s="138"/>
      <c r="UT303" s="138"/>
      <c r="UU303" s="138"/>
      <c r="UV303" s="138"/>
      <c r="UW303" s="138"/>
      <c r="UX303" s="138"/>
      <c r="UY303" s="138"/>
      <c r="UZ303" s="138"/>
      <c r="VA303" s="138"/>
      <c r="VB303" s="138"/>
      <c r="VC303" s="138"/>
      <c r="VD303" s="138"/>
      <c r="VE303" s="138"/>
      <c r="VF303" s="138"/>
      <c r="VG303" s="138"/>
      <c r="VH303" s="138"/>
      <c r="VI303" s="138"/>
      <c r="VJ303" s="138"/>
      <c r="VK303" s="138"/>
      <c r="VL303" s="138"/>
      <c r="VM303" s="138"/>
      <c r="VN303" s="138"/>
      <c r="VO303" s="138"/>
      <c r="VP303" s="138"/>
      <c r="VQ303" s="138"/>
      <c r="VR303" s="138"/>
      <c r="VS303" s="138"/>
      <c r="VT303" s="138"/>
      <c r="VU303" s="138"/>
      <c r="VV303" s="138"/>
      <c r="VW303" s="138"/>
      <c r="VX303" s="138"/>
      <c r="VY303" s="138"/>
      <c r="VZ303" s="138"/>
      <c r="WA303" s="138"/>
      <c r="WB303" s="138"/>
      <c r="WC303" s="138"/>
      <c r="WD303" s="138"/>
      <c r="WE303" s="138"/>
      <c r="WF303" s="138"/>
      <c r="WG303" s="138"/>
      <c r="WH303" s="138"/>
      <c r="WI303" s="138"/>
      <c r="WJ303" s="138"/>
      <c r="WK303" s="138"/>
      <c r="WL303" s="138"/>
      <c r="WM303" s="138"/>
      <c r="WN303" s="138"/>
      <c r="WO303" s="138"/>
      <c r="WP303" s="138"/>
      <c r="WQ303" s="138"/>
      <c r="WR303" s="138"/>
      <c r="WS303" s="138"/>
      <c r="WT303" s="138"/>
      <c r="WU303" s="138"/>
      <c r="WV303" s="138"/>
      <c r="WW303" s="138"/>
      <c r="WX303" s="138"/>
      <c r="WY303" s="138"/>
      <c r="WZ303" s="138"/>
      <c r="XA303" s="138"/>
      <c r="XB303" s="138"/>
      <c r="XC303" s="138"/>
      <c r="XD303" s="138"/>
      <c r="XE303" s="138"/>
      <c r="XF303" s="138"/>
      <c r="XG303" s="138"/>
      <c r="XH303" s="138"/>
      <c r="XI303" s="138"/>
      <c r="XJ303" s="138"/>
      <c r="XK303" s="138"/>
      <c r="XL303" s="138"/>
      <c r="XM303" s="138"/>
      <c r="XN303" s="138"/>
      <c r="XO303" s="138"/>
      <c r="XP303" s="138"/>
      <c r="XQ303" s="138"/>
      <c r="XR303" s="138"/>
      <c r="XS303" s="138"/>
      <c r="XT303" s="138"/>
      <c r="XU303" s="138"/>
      <c r="XV303" s="138"/>
      <c r="XW303" s="138"/>
      <c r="XX303" s="138"/>
      <c r="XY303" s="138"/>
      <c r="XZ303" s="138"/>
      <c r="YA303" s="138"/>
      <c r="YB303" s="138"/>
      <c r="YC303" s="138"/>
      <c r="YD303" s="138"/>
      <c r="YE303" s="138"/>
      <c r="YF303" s="138"/>
      <c r="YG303" s="138"/>
      <c r="YH303" s="138"/>
      <c r="YI303" s="138"/>
      <c r="YJ303" s="138"/>
      <c r="YK303" s="138"/>
      <c r="YL303" s="138"/>
      <c r="YM303" s="138"/>
      <c r="YN303" s="138"/>
      <c r="YO303" s="138"/>
      <c r="YP303" s="138"/>
      <c r="YQ303" s="138"/>
      <c r="YR303" s="138"/>
      <c r="YS303" s="138"/>
      <c r="YT303" s="138"/>
      <c r="YU303" s="138"/>
      <c r="YV303" s="138"/>
      <c r="YW303" s="138"/>
      <c r="YX303" s="138"/>
      <c r="YY303" s="138"/>
      <c r="YZ303" s="138"/>
      <c r="ZA303" s="138"/>
      <c r="ZB303" s="138"/>
      <c r="ZC303" s="138"/>
      <c r="ZD303" s="138"/>
      <c r="ZE303" s="138"/>
      <c r="ZF303" s="138"/>
      <c r="ZG303" s="138"/>
      <c r="ZH303" s="138"/>
      <c r="ZI303" s="138"/>
      <c r="ZJ303" s="138"/>
      <c r="ZK303" s="138"/>
      <c r="ZL303" s="138"/>
      <c r="ZM303" s="138"/>
      <c r="ZN303" s="138"/>
      <c r="ZO303" s="138"/>
      <c r="ZP303" s="138"/>
      <c r="ZQ303" s="138"/>
      <c r="ZR303" s="138"/>
      <c r="ZS303" s="138"/>
      <c r="ZT303" s="138"/>
      <c r="ZU303" s="138"/>
      <c r="ZV303" s="138"/>
      <c r="ZW303" s="138"/>
      <c r="ZX303" s="138"/>
      <c r="ZY303" s="138"/>
      <c r="ZZ303" s="138"/>
      <c r="AAA303" s="138"/>
      <c r="AAB303" s="138"/>
      <c r="AAC303" s="138"/>
      <c r="AAD303" s="138"/>
      <c r="AAE303" s="138"/>
      <c r="AAF303" s="138"/>
      <c r="AAG303" s="138"/>
      <c r="AAH303" s="138"/>
      <c r="AAI303" s="138"/>
      <c r="AAJ303" s="138"/>
      <c r="AAK303" s="138"/>
      <c r="AAL303" s="138"/>
      <c r="AAM303" s="138"/>
      <c r="AAN303" s="138"/>
      <c r="AAO303" s="138"/>
      <c r="AAP303" s="138"/>
      <c r="AAQ303" s="138"/>
      <c r="AAR303" s="138"/>
      <c r="AAS303" s="138"/>
      <c r="AAT303" s="138"/>
      <c r="AAU303" s="138"/>
      <c r="AAV303" s="138"/>
      <c r="AAW303" s="138"/>
      <c r="AAX303" s="138"/>
      <c r="AAY303" s="138"/>
      <c r="AAZ303" s="138"/>
      <c r="ABA303" s="138"/>
      <c r="ABB303" s="138"/>
      <c r="ABC303" s="138"/>
      <c r="ABD303" s="138"/>
      <c r="ABE303" s="138"/>
      <c r="ABF303" s="138"/>
      <c r="ABG303" s="138"/>
      <c r="ABH303" s="138"/>
      <c r="ABI303" s="138"/>
      <c r="ABJ303" s="138"/>
      <c r="ABK303" s="138"/>
      <c r="ABL303" s="138"/>
      <c r="ABM303" s="138"/>
      <c r="ABN303" s="138"/>
      <c r="ABO303" s="138"/>
      <c r="ABP303" s="138"/>
      <c r="ABQ303" s="138"/>
      <c r="ABR303" s="138"/>
      <c r="ABS303" s="138"/>
      <c r="ABT303" s="138"/>
      <c r="ABU303" s="138"/>
      <c r="ABV303" s="138"/>
      <c r="ABW303" s="138"/>
      <c r="ABX303" s="138"/>
      <c r="ABY303" s="138"/>
      <c r="ABZ303" s="138"/>
      <c r="ACA303" s="138"/>
      <c r="ACB303" s="138"/>
      <c r="ACC303" s="138"/>
      <c r="ACD303" s="138"/>
      <c r="ACE303" s="138"/>
      <c r="ACF303" s="138"/>
      <c r="ACG303" s="138"/>
      <c r="ACH303" s="138"/>
      <c r="ACI303" s="138"/>
      <c r="ACJ303" s="138"/>
      <c r="ACK303" s="138"/>
      <c r="ACL303" s="138"/>
      <c r="ACM303" s="138"/>
      <c r="ACN303" s="138"/>
      <c r="ACO303" s="138"/>
      <c r="ACP303" s="138"/>
      <c r="ACQ303" s="138"/>
      <c r="ACR303" s="138"/>
      <c r="ACS303" s="138"/>
      <c r="ACT303" s="138"/>
      <c r="ACU303" s="138"/>
      <c r="ACV303" s="138"/>
      <c r="ACW303" s="138"/>
      <c r="ACX303" s="138"/>
      <c r="ACY303" s="138"/>
      <c r="ACZ303" s="138"/>
      <c r="ADA303" s="138"/>
      <c r="ADB303" s="138"/>
      <c r="ADC303" s="138"/>
      <c r="ADD303" s="138"/>
      <c r="ADE303" s="138"/>
      <c r="ADF303" s="138"/>
      <c r="ADG303" s="138"/>
      <c r="ADH303" s="138"/>
      <c r="ADI303" s="138"/>
      <c r="ADJ303" s="138"/>
      <c r="ADK303" s="138"/>
      <c r="ADL303" s="138"/>
      <c r="ADM303" s="138"/>
      <c r="ADN303" s="138"/>
      <c r="ADO303" s="138"/>
      <c r="ADP303" s="138"/>
      <c r="ADQ303" s="138"/>
      <c r="ADR303" s="138"/>
      <c r="ADS303" s="138"/>
      <c r="ADT303" s="138"/>
      <c r="ADU303" s="138"/>
      <c r="ADV303" s="138"/>
      <c r="ADW303" s="138"/>
      <c r="ADX303" s="138"/>
      <c r="ADY303" s="138"/>
      <c r="ADZ303" s="138"/>
      <c r="AEA303" s="138"/>
      <c r="AEB303" s="138"/>
      <c r="AEC303" s="138"/>
      <c r="AED303" s="138"/>
      <c r="AEE303" s="138"/>
      <c r="AEF303" s="138"/>
      <c r="AEG303" s="138"/>
      <c r="AEH303" s="138"/>
      <c r="AEI303" s="138"/>
      <c r="AEJ303" s="138"/>
      <c r="AEK303" s="138"/>
      <c r="AEL303" s="138"/>
      <c r="AEM303" s="138"/>
      <c r="AEN303" s="138"/>
      <c r="AEO303" s="138"/>
      <c r="AEP303" s="138"/>
      <c r="AEQ303" s="138"/>
      <c r="AER303" s="138"/>
      <c r="AES303" s="138"/>
      <c r="AET303" s="138"/>
      <c r="AEU303" s="138"/>
      <c r="AEV303" s="138"/>
      <c r="AEW303" s="138"/>
      <c r="AEX303" s="138"/>
      <c r="AEY303" s="138"/>
      <c r="AEZ303" s="138"/>
      <c r="AFA303" s="138"/>
      <c r="AFB303" s="138"/>
      <c r="AFC303" s="138"/>
      <c r="AFD303" s="138"/>
      <c r="AFE303" s="138"/>
      <c r="AFF303" s="138"/>
      <c r="AFG303" s="138"/>
      <c r="AFH303" s="138"/>
      <c r="AFI303" s="138"/>
      <c r="AFJ303" s="138"/>
      <c r="AFK303" s="138"/>
      <c r="AFL303" s="138"/>
      <c r="AFM303" s="138"/>
      <c r="AFN303" s="138"/>
      <c r="AFO303" s="138"/>
      <c r="AFP303" s="138"/>
      <c r="AFQ303" s="138"/>
      <c r="AFR303" s="138"/>
      <c r="AFS303" s="138"/>
      <c r="AFT303" s="138"/>
      <c r="AFU303" s="138"/>
      <c r="AFV303" s="138"/>
      <c r="AFW303" s="138"/>
      <c r="AFX303" s="138"/>
      <c r="AFY303" s="138"/>
      <c r="AFZ303" s="138"/>
      <c r="AGA303" s="138"/>
      <c r="AGB303" s="138"/>
      <c r="AGC303" s="138"/>
      <c r="AGD303" s="138"/>
      <c r="AGE303" s="138"/>
      <c r="AGF303" s="138"/>
      <c r="AGG303" s="138"/>
      <c r="AGH303" s="138"/>
      <c r="AGI303" s="138"/>
      <c r="AGJ303" s="138"/>
      <c r="AGK303" s="138"/>
      <c r="AGL303" s="138"/>
      <c r="AGM303" s="138"/>
      <c r="AGN303" s="138"/>
      <c r="AGO303" s="138"/>
      <c r="AGP303" s="138"/>
      <c r="AGQ303" s="138"/>
      <c r="AGR303" s="138"/>
      <c r="AGS303" s="138"/>
      <c r="AGT303" s="138"/>
      <c r="AGU303" s="138"/>
      <c r="AGV303" s="138"/>
      <c r="AGW303" s="138"/>
      <c r="AGX303" s="138"/>
      <c r="AGY303" s="138"/>
      <c r="AGZ303" s="138"/>
      <c r="AHA303" s="138"/>
      <c r="AHB303" s="138"/>
      <c r="AHC303" s="138"/>
      <c r="AHD303" s="138"/>
      <c r="AHE303" s="138"/>
      <c r="AHF303" s="138"/>
      <c r="AHG303" s="138"/>
      <c r="AHH303" s="138"/>
      <c r="AHI303" s="138"/>
      <c r="AHJ303" s="138"/>
      <c r="AHK303" s="138"/>
      <c r="AHL303" s="138"/>
      <c r="AHM303" s="138"/>
      <c r="AHN303" s="138"/>
      <c r="AHO303" s="138"/>
      <c r="AHP303" s="138"/>
      <c r="AHQ303" s="138"/>
      <c r="AHR303" s="138"/>
      <c r="AHS303" s="138"/>
      <c r="AHT303" s="138"/>
      <c r="AHU303" s="138"/>
      <c r="AHV303" s="138"/>
      <c r="AHW303" s="138"/>
      <c r="AHX303" s="138"/>
      <c r="AHY303" s="138"/>
      <c r="AHZ303" s="138"/>
      <c r="AIA303" s="138"/>
      <c r="AIB303" s="138"/>
      <c r="AIC303" s="138"/>
      <c r="AID303" s="138"/>
      <c r="AIE303" s="138"/>
      <c r="AIF303" s="138"/>
      <c r="AIG303" s="138"/>
      <c r="AIH303" s="138"/>
      <c r="AII303" s="138"/>
      <c r="AIJ303" s="138"/>
      <c r="AIK303" s="138"/>
      <c r="AIL303" s="138"/>
      <c r="AIM303" s="138"/>
      <c r="AIN303" s="138"/>
      <c r="AIO303" s="138"/>
      <c r="AIP303" s="138"/>
      <c r="AIQ303" s="138"/>
      <c r="AIR303" s="138"/>
      <c r="AIS303" s="138"/>
      <c r="AIT303" s="138"/>
      <c r="AIU303" s="138"/>
      <c r="AIV303" s="138"/>
      <c r="AIW303" s="138"/>
      <c r="AIX303" s="138"/>
      <c r="AIY303" s="138"/>
      <c r="AIZ303" s="138"/>
      <c r="AJA303" s="138"/>
      <c r="AJB303" s="138"/>
      <c r="AJC303" s="138"/>
      <c r="AJD303" s="138"/>
      <c r="AJE303" s="138"/>
      <c r="AJF303" s="138"/>
      <c r="AJG303" s="138"/>
      <c r="AJH303" s="138"/>
      <c r="AJI303" s="138"/>
      <c r="AJJ303" s="138"/>
      <c r="AJK303" s="138"/>
      <c r="AJL303" s="138"/>
      <c r="AJM303" s="138"/>
      <c r="AJN303" s="138"/>
      <c r="AJO303" s="138"/>
      <c r="AJP303" s="138"/>
      <c r="AJQ303" s="138"/>
      <c r="AJR303" s="138"/>
      <c r="AJS303" s="138"/>
      <c r="AJT303" s="138"/>
      <c r="AJU303" s="138"/>
      <c r="AJV303" s="138"/>
      <c r="AJW303" s="138"/>
      <c r="AJX303" s="138"/>
      <c r="AJY303" s="138"/>
      <c r="AJZ303" s="138"/>
      <c r="AKA303" s="138"/>
      <c r="AKB303" s="138"/>
      <c r="AKC303" s="138"/>
      <c r="AKD303" s="138"/>
      <c r="AKE303" s="138"/>
      <c r="AKF303" s="138"/>
      <c r="AKG303" s="138"/>
      <c r="AKH303" s="138"/>
      <c r="AKI303" s="138"/>
      <c r="AKJ303" s="138"/>
      <c r="AKK303" s="138"/>
      <c r="AKL303" s="138"/>
      <c r="AKM303" s="138"/>
      <c r="AKN303" s="138"/>
      <c r="AKO303" s="138"/>
      <c r="AKP303" s="138"/>
      <c r="AKQ303" s="138"/>
      <c r="AKR303" s="138"/>
      <c r="AKS303" s="138"/>
      <c r="AKT303" s="138"/>
      <c r="AKU303" s="138"/>
      <c r="AKV303" s="138"/>
      <c r="AKW303" s="138"/>
      <c r="AKX303" s="138"/>
      <c r="AKY303" s="138"/>
      <c r="AKZ303" s="138"/>
      <c r="ALA303" s="138"/>
      <c r="ALB303" s="138"/>
      <c r="ALC303" s="138"/>
      <c r="ALD303" s="138"/>
      <c r="ALE303" s="138"/>
      <c r="ALF303" s="138"/>
      <c r="ALG303" s="138"/>
      <c r="ALH303" s="138"/>
      <c r="ALI303" s="138"/>
      <c r="ALJ303" s="138"/>
      <c r="ALK303" s="138"/>
      <c r="ALL303" s="138"/>
      <c r="ALM303" s="138"/>
      <c r="ALN303" s="138"/>
      <c r="ALO303" s="138"/>
      <c r="ALP303" s="138"/>
      <c r="ALQ303" s="138"/>
      <c r="ALR303" s="138"/>
      <c r="ALS303" s="138"/>
      <c r="ALT303" s="138"/>
      <c r="ALU303" s="138"/>
      <c r="ALV303" s="138"/>
      <c r="ALW303" s="138"/>
      <c r="ALX303" s="138"/>
      <c r="ALY303" s="138"/>
      <c r="ALZ303" s="138"/>
      <c r="AMA303" s="138"/>
      <c r="AMB303" s="138"/>
      <c r="AMC303" s="138"/>
      <c r="AMD303" s="138"/>
      <c r="AME303" s="138"/>
      <c r="AMF303" s="138"/>
      <c r="AMG303" s="138"/>
      <c r="AMH303" s="138"/>
      <c r="AMI303" s="138"/>
      <c r="AMJ303" s="138"/>
      <c r="AMK303" s="138"/>
    </row>
    <row r="304" spans="1:1025" s="140" customFormat="1" x14ac:dyDescent="0.15">
      <c r="A304" s="210"/>
      <c r="B304" s="106"/>
      <c r="C304" s="137"/>
      <c r="D304" s="137"/>
      <c r="E304" s="137"/>
      <c r="F304" s="138"/>
      <c r="G304" s="138"/>
      <c r="H304" s="138"/>
      <c r="I304" s="138"/>
      <c r="J304" s="139"/>
      <c r="K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c r="DK304" s="138"/>
      <c r="DL304" s="138"/>
      <c r="DM304" s="138"/>
      <c r="DN304" s="138"/>
      <c r="DO304" s="138"/>
      <c r="DP304" s="138"/>
      <c r="DQ304" s="138"/>
      <c r="DR304" s="138"/>
      <c r="DS304" s="138"/>
      <c r="DT304" s="138"/>
      <c r="DU304" s="138"/>
      <c r="DV304" s="138"/>
      <c r="DW304" s="138"/>
      <c r="DX304" s="138"/>
      <c r="DY304" s="138"/>
      <c r="DZ304" s="138"/>
      <c r="EA304" s="138"/>
      <c r="EB304" s="138"/>
      <c r="EC304" s="138"/>
      <c r="ED304" s="138"/>
      <c r="EE304" s="138"/>
      <c r="EF304" s="138"/>
      <c r="EG304" s="138"/>
      <c r="EH304" s="138"/>
      <c r="EI304" s="138"/>
      <c r="EJ304" s="138"/>
      <c r="EK304" s="138"/>
      <c r="EL304" s="138"/>
      <c r="EM304" s="138"/>
      <c r="EN304" s="138"/>
      <c r="EO304" s="138"/>
      <c r="EP304" s="138"/>
      <c r="EQ304" s="138"/>
      <c r="ER304" s="138"/>
      <c r="ES304" s="138"/>
      <c r="ET304" s="138"/>
      <c r="EU304" s="138"/>
      <c r="EV304" s="138"/>
      <c r="EW304" s="138"/>
      <c r="EX304" s="138"/>
      <c r="EY304" s="138"/>
      <c r="EZ304" s="138"/>
      <c r="FA304" s="138"/>
      <c r="FB304" s="138"/>
      <c r="FC304" s="138"/>
      <c r="FD304" s="138"/>
      <c r="FE304" s="138"/>
      <c r="FF304" s="138"/>
      <c r="FG304" s="138"/>
      <c r="FH304" s="138"/>
      <c r="FI304" s="138"/>
      <c r="FJ304" s="138"/>
      <c r="FK304" s="138"/>
      <c r="FL304" s="138"/>
      <c r="FM304" s="138"/>
      <c r="FN304" s="138"/>
      <c r="FO304" s="138"/>
      <c r="FP304" s="138"/>
      <c r="FQ304" s="138"/>
      <c r="FR304" s="138"/>
      <c r="FS304" s="138"/>
      <c r="FT304" s="138"/>
      <c r="FU304" s="138"/>
      <c r="FV304" s="138"/>
      <c r="FW304" s="138"/>
      <c r="FX304" s="138"/>
      <c r="FY304" s="138"/>
      <c r="FZ304" s="138"/>
      <c r="GA304" s="138"/>
      <c r="GB304" s="138"/>
      <c r="GC304" s="138"/>
      <c r="GD304" s="138"/>
      <c r="GE304" s="138"/>
      <c r="GF304" s="138"/>
      <c r="GG304" s="138"/>
      <c r="GH304" s="138"/>
      <c r="GI304" s="138"/>
      <c r="GJ304" s="138"/>
      <c r="GK304" s="138"/>
      <c r="GL304" s="138"/>
      <c r="GM304" s="138"/>
      <c r="GN304" s="138"/>
      <c r="GO304" s="138"/>
      <c r="GP304" s="138"/>
      <c r="GQ304" s="138"/>
      <c r="GR304" s="138"/>
      <c r="GS304" s="138"/>
      <c r="GT304" s="138"/>
      <c r="GU304" s="138"/>
      <c r="GV304" s="138"/>
      <c r="GW304" s="138"/>
      <c r="GX304" s="138"/>
      <c r="GY304" s="138"/>
      <c r="GZ304" s="138"/>
      <c r="HA304" s="138"/>
      <c r="HB304" s="138"/>
      <c r="HC304" s="138"/>
      <c r="HD304" s="138"/>
      <c r="HE304" s="138"/>
      <c r="HF304" s="138"/>
      <c r="HG304" s="138"/>
      <c r="HH304" s="138"/>
      <c r="HI304" s="138"/>
      <c r="HJ304" s="138"/>
      <c r="HK304" s="138"/>
      <c r="HL304" s="138"/>
      <c r="HM304" s="138"/>
      <c r="HN304" s="138"/>
      <c r="HO304" s="138"/>
      <c r="HP304" s="138"/>
      <c r="HQ304" s="138"/>
      <c r="HR304" s="138"/>
      <c r="HS304" s="138"/>
      <c r="HT304" s="138"/>
      <c r="HU304" s="138"/>
      <c r="HV304" s="138"/>
      <c r="HW304" s="138"/>
      <c r="HX304" s="138"/>
      <c r="HY304" s="138"/>
      <c r="HZ304" s="138"/>
      <c r="IA304" s="138"/>
      <c r="IB304" s="138"/>
      <c r="IC304" s="138"/>
      <c r="ID304" s="138"/>
      <c r="IE304" s="138"/>
      <c r="IF304" s="138"/>
      <c r="IG304" s="138"/>
      <c r="IH304" s="138"/>
      <c r="II304" s="138"/>
      <c r="IJ304" s="138"/>
      <c r="IK304" s="138"/>
      <c r="IL304" s="138"/>
      <c r="IM304" s="138"/>
      <c r="IN304" s="138"/>
      <c r="IO304" s="138"/>
      <c r="IP304" s="138"/>
      <c r="IQ304" s="138"/>
      <c r="IR304" s="138"/>
      <c r="IS304" s="138"/>
      <c r="IT304" s="138"/>
      <c r="IU304" s="138"/>
      <c r="IV304" s="138"/>
      <c r="IW304" s="138"/>
      <c r="IX304" s="138"/>
      <c r="IY304" s="138"/>
      <c r="IZ304" s="138"/>
      <c r="JA304" s="138"/>
      <c r="JB304" s="138"/>
      <c r="JC304" s="138"/>
      <c r="JD304" s="138"/>
      <c r="JE304" s="138"/>
      <c r="JF304" s="138"/>
      <c r="JG304" s="138"/>
      <c r="JH304" s="138"/>
      <c r="JI304" s="138"/>
      <c r="JJ304" s="138"/>
      <c r="JK304" s="138"/>
      <c r="JL304" s="138"/>
      <c r="JM304" s="138"/>
      <c r="JN304" s="138"/>
      <c r="JO304" s="138"/>
      <c r="JP304" s="138"/>
      <c r="JQ304" s="138"/>
      <c r="JR304" s="138"/>
      <c r="JS304" s="138"/>
      <c r="JT304" s="138"/>
      <c r="JU304" s="138"/>
      <c r="JV304" s="138"/>
      <c r="JW304" s="138"/>
      <c r="JX304" s="138"/>
      <c r="JY304" s="138"/>
      <c r="JZ304" s="138"/>
      <c r="KA304" s="138"/>
      <c r="KB304" s="138"/>
      <c r="KC304" s="138"/>
      <c r="KD304" s="138"/>
      <c r="KE304" s="138"/>
      <c r="KF304" s="138"/>
      <c r="KG304" s="138"/>
      <c r="KH304" s="138"/>
      <c r="KI304" s="138"/>
      <c r="KJ304" s="138"/>
      <c r="KK304" s="138"/>
      <c r="KL304" s="138"/>
      <c r="KM304" s="138"/>
      <c r="KN304" s="138"/>
      <c r="KO304" s="138"/>
      <c r="KP304" s="138"/>
      <c r="KQ304" s="138"/>
      <c r="KR304" s="138"/>
      <c r="KS304" s="138"/>
      <c r="KT304" s="138"/>
      <c r="KU304" s="138"/>
      <c r="KV304" s="138"/>
      <c r="KW304" s="138"/>
      <c r="KX304" s="138"/>
      <c r="KY304" s="138"/>
      <c r="KZ304" s="138"/>
      <c r="LA304" s="138"/>
      <c r="LB304" s="138"/>
      <c r="LC304" s="138"/>
      <c r="LD304" s="138"/>
      <c r="LE304" s="138"/>
      <c r="LF304" s="138"/>
      <c r="LG304" s="138"/>
      <c r="LH304" s="138"/>
      <c r="LI304" s="138"/>
      <c r="LJ304" s="138"/>
      <c r="LK304" s="138"/>
      <c r="LL304" s="138"/>
      <c r="LM304" s="138"/>
      <c r="LN304" s="138"/>
      <c r="LO304" s="138"/>
      <c r="LP304" s="138"/>
      <c r="LQ304" s="138"/>
      <c r="LR304" s="138"/>
      <c r="LS304" s="138"/>
      <c r="LT304" s="138"/>
      <c r="LU304" s="138"/>
      <c r="LV304" s="138"/>
      <c r="LW304" s="138"/>
      <c r="LX304" s="138"/>
      <c r="LY304" s="138"/>
      <c r="LZ304" s="138"/>
      <c r="MA304" s="138"/>
      <c r="MB304" s="138"/>
      <c r="MC304" s="138"/>
      <c r="MD304" s="138"/>
      <c r="ME304" s="138"/>
      <c r="MF304" s="138"/>
      <c r="MG304" s="138"/>
      <c r="MH304" s="138"/>
      <c r="MI304" s="138"/>
      <c r="MJ304" s="138"/>
      <c r="MK304" s="138"/>
      <c r="ML304" s="138"/>
      <c r="MM304" s="138"/>
      <c r="MN304" s="138"/>
      <c r="MO304" s="138"/>
      <c r="MP304" s="138"/>
      <c r="MQ304" s="138"/>
      <c r="MR304" s="138"/>
      <c r="MS304" s="138"/>
      <c r="MT304" s="138"/>
      <c r="MU304" s="138"/>
      <c r="MV304" s="138"/>
      <c r="MW304" s="138"/>
      <c r="MX304" s="138"/>
      <c r="MY304" s="138"/>
      <c r="MZ304" s="138"/>
      <c r="NA304" s="138"/>
      <c r="NB304" s="138"/>
      <c r="NC304" s="138"/>
      <c r="ND304" s="138"/>
      <c r="NE304" s="138"/>
      <c r="NF304" s="138"/>
      <c r="NG304" s="138"/>
      <c r="NH304" s="138"/>
      <c r="NI304" s="138"/>
      <c r="NJ304" s="138"/>
      <c r="NK304" s="138"/>
      <c r="NL304" s="138"/>
      <c r="NM304" s="138"/>
      <c r="NN304" s="138"/>
      <c r="NO304" s="138"/>
      <c r="NP304" s="138"/>
      <c r="NQ304" s="138"/>
      <c r="NR304" s="138"/>
      <c r="NS304" s="138"/>
      <c r="NT304" s="138"/>
      <c r="NU304" s="138"/>
      <c r="NV304" s="138"/>
      <c r="NW304" s="138"/>
      <c r="NX304" s="138"/>
      <c r="NY304" s="138"/>
      <c r="NZ304" s="138"/>
      <c r="OA304" s="138"/>
      <c r="OB304" s="138"/>
      <c r="OC304" s="138"/>
      <c r="OD304" s="138"/>
      <c r="OE304" s="138"/>
      <c r="OF304" s="138"/>
      <c r="OG304" s="138"/>
      <c r="OH304" s="138"/>
      <c r="OI304" s="138"/>
      <c r="OJ304" s="138"/>
      <c r="OK304" s="138"/>
      <c r="OL304" s="138"/>
      <c r="OM304" s="138"/>
      <c r="ON304" s="138"/>
      <c r="OO304" s="138"/>
      <c r="OP304" s="138"/>
      <c r="OQ304" s="138"/>
      <c r="OR304" s="138"/>
      <c r="OS304" s="138"/>
      <c r="OT304" s="138"/>
      <c r="OU304" s="138"/>
      <c r="OV304" s="138"/>
      <c r="OW304" s="138"/>
      <c r="OX304" s="138"/>
      <c r="OY304" s="138"/>
      <c r="OZ304" s="138"/>
      <c r="PA304" s="138"/>
      <c r="PB304" s="138"/>
      <c r="PC304" s="138"/>
      <c r="PD304" s="138"/>
      <c r="PE304" s="138"/>
      <c r="PF304" s="138"/>
      <c r="PG304" s="138"/>
      <c r="PH304" s="138"/>
      <c r="PI304" s="138"/>
      <c r="PJ304" s="138"/>
      <c r="PK304" s="138"/>
      <c r="PL304" s="138"/>
      <c r="PM304" s="138"/>
      <c r="PN304" s="138"/>
      <c r="PO304" s="138"/>
      <c r="PP304" s="138"/>
      <c r="PQ304" s="138"/>
      <c r="PR304" s="138"/>
      <c r="PS304" s="138"/>
      <c r="PT304" s="138"/>
      <c r="PU304" s="138"/>
      <c r="PV304" s="138"/>
      <c r="PW304" s="138"/>
      <c r="PX304" s="138"/>
      <c r="PY304" s="138"/>
      <c r="PZ304" s="138"/>
      <c r="QA304" s="138"/>
      <c r="QB304" s="138"/>
      <c r="QC304" s="138"/>
      <c r="QD304" s="138"/>
      <c r="QE304" s="138"/>
      <c r="QF304" s="138"/>
      <c r="QG304" s="138"/>
      <c r="QH304" s="138"/>
      <c r="QI304" s="138"/>
      <c r="QJ304" s="138"/>
      <c r="QK304" s="138"/>
      <c r="QL304" s="138"/>
      <c r="QM304" s="138"/>
      <c r="QN304" s="138"/>
      <c r="QO304" s="138"/>
      <c r="QP304" s="138"/>
      <c r="QQ304" s="138"/>
      <c r="QR304" s="138"/>
      <c r="QS304" s="138"/>
      <c r="QT304" s="138"/>
      <c r="QU304" s="138"/>
      <c r="QV304" s="138"/>
      <c r="QW304" s="138"/>
      <c r="QX304" s="138"/>
      <c r="QY304" s="138"/>
      <c r="QZ304" s="138"/>
      <c r="RA304" s="138"/>
      <c r="RB304" s="138"/>
      <c r="RC304" s="138"/>
      <c r="RD304" s="138"/>
      <c r="RE304" s="138"/>
      <c r="RF304" s="138"/>
      <c r="RG304" s="138"/>
      <c r="RH304" s="138"/>
      <c r="RI304" s="138"/>
      <c r="RJ304" s="138"/>
      <c r="RK304" s="138"/>
      <c r="RL304" s="138"/>
      <c r="RM304" s="138"/>
      <c r="RN304" s="138"/>
      <c r="RO304" s="138"/>
      <c r="RP304" s="138"/>
      <c r="RQ304" s="138"/>
      <c r="RR304" s="138"/>
      <c r="RS304" s="138"/>
      <c r="RT304" s="138"/>
      <c r="RU304" s="138"/>
      <c r="RV304" s="138"/>
      <c r="RW304" s="138"/>
      <c r="RX304" s="138"/>
      <c r="RY304" s="138"/>
      <c r="RZ304" s="138"/>
      <c r="SA304" s="138"/>
      <c r="SB304" s="138"/>
      <c r="SC304" s="138"/>
      <c r="SD304" s="138"/>
      <c r="SE304" s="138"/>
      <c r="SF304" s="138"/>
      <c r="SG304" s="138"/>
      <c r="SH304" s="138"/>
      <c r="SI304" s="138"/>
      <c r="SJ304" s="138"/>
      <c r="SK304" s="138"/>
      <c r="SL304" s="138"/>
      <c r="SM304" s="138"/>
      <c r="SN304" s="138"/>
      <c r="SO304" s="138"/>
      <c r="SP304" s="138"/>
      <c r="SQ304" s="138"/>
      <c r="SR304" s="138"/>
      <c r="SS304" s="138"/>
      <c r="ST304" s="138"/>
      <c r="SU304" s="138"/>
      <c r="SV304" s="138"/>
      <c r="SW304" s="138"/>
      <c r="SX304" s="138"/>
      <c r="SY304" s="138"/>
      <c r="SZ304" s="138"/>
      <c r="TA304" s="138"/>
      <c r="TB304" s="138"/>
      <c r="TC304" s="138"/>
      <c r="TD304" s="138"/>
      <c r="TE304" s="138"/>
      <c r="TF304" s="138"/>
      <c r="TG304" s="138"/>
      <c r="TH304" s="138"/>
      <c r="TI304" s="138"/>
      <c r="TJ304" s="138"/>
      <c r="TK304" s="138"/>
      <c r="TL304" s="138"/>
      <c r="TM304" s="138"/>
      <c r="TN304" s="138"/>
      <c r="TO304" s="138"/>
      <c r="TP304" s="138"/>
      <c r="TQ304" s="138"/>
      <c r="TR304" s="138"/>
      <c r="TS304" s="138"/>
      <c r="TT304" s="138"/>
      <c r="TU304" s="138"/>
      <c r="TV304" s="138"/>
      <c r="TW304" s="138"/>
      <c r="TX304" s="138"/>
      <c r="TY304" s="138"/>
      <c r="TZ304" s="138"/>
      <c r="UA304" s="138"/>
      <c r="UB304" s="138"/>
      <c r="UC304" s="138"/>
      <c r="UD304" s="138"/>
      <c r="UE304" s="138"/>
      <c r="UF304" s="138"/>
      <c r="UG304" s="138"/>
      <c r="UH304" s="138"/>
      <c r="UI304" s="138"/>
      <c r="UJ304" s="138"/>
      <c r="UK304" s="138"/>
      <c r="UL304" s="138"/>
      <c r="UM304" s="138"/>
      <c r="UN304" s="138"/>
      <c r="UO304" s="138"/>
      <c r="UP304" s="138"/>
      <c r="UQ304" s="138"/>
      <c r="UR304" s="138"/>
      <c r="US304" s="138"/>
      <c r="UT304" s="138"/>
      <c r="UU304" s="138"/>
      <c r="UV304" s="138"/>
      <c r="UW304" s="138"/>
      <c r="UX304" s="138"/>
      <c r="UY304" s="138"/>
      <c r="UZ304" s="138"/>
      <c r="VA304" s="138"/>
      <c r="VB304" s="138"/>
      <c r="VC304" s="138"/>
      <c r="VD304" s="138"/>
      <c r="VE304" s="138"/>
      <c r="VF304" s="138"/>
      <c r="VG304" s="138"/>
      <c r="VH304" s="138"/>
      <c r="VI304" s="138"/>
      <c r="VJ304" s="138"/>
      <c r="VK304" s="138"/>
      <c r="VL304" s="138"/>
      <c r="VM304" s="138"/>
      <c r="VN304" s="138"/>
      <c r="VO304" s="138"/>
      <c r="VP304" s="138"/>
      <c r="VQ304" s="138"/>
      <c r="VR304" s="138"/>
      <c r="VS304" s="138"/>
      <c r="VT304" s="138"/>
      <c r="VU304" s="138"/>
      <c r="VV304" s="138"/>
      <c r="VW304" s="138"/>
      <c r="VX304" s="138"/>
      <c r="VY304" s="138"/>
      <c r="VZ304" s="138"/>
      <c r="WA304" s="138"/>
      <c r="WB304" s="138"/>
      <c r="WC304" s="138"/>
      <c r="WD304" s="138"/>
      <c r="WE304" s="138"/>
      <c r="WF304" s="138"/>
      <c r="WG304" s="138"/>
      <c r="WH304" s="138"/>
      <c r="WI304" s="138"/>
      <c r="WJ304" s="138"/>
      <c r="WK304" s="138"/>
      <c r="WL304" s="138"/>
      <c r="WM304" s="138"/>
      <c r="WN304" s="138"/>
      <c r="WO304" s="138"/>
      <c r="WP304" s="138"/>
      <c r="WQ304" s="138"/>
      <c r="WR304" s="138"/>
      <c r="WS304" s="138"/>
      <c r="WT304" s="138"/>
      <c r="WU304" s="138"/>
      <c r="WV304" s="138"/>
      <c r="WW304" s="138"/>
      <c r="WX304" s="138"/>
      <c r="WY304" s="138"/>
      <c r="WZ304" s="138"/>
      <c r="XA304" s="138"/>
      <c r="XB304" s="138"/>
      <c r="XC304" s="138"/>
      <c r="XD304" s="138"/>
      <c r="XE304" s="138"/>
      <c r="XF304" s="138"/>
      <c r="XG304" s="138"/>
      <c r="XH304" s="138"/>
      <c r="XI304" s="138"/>
      <c r="XJ304" s="138"/>
      <c r="XK304" s="138"/>
      <c r="XL304" s="138"/>
      <c r="XM304" s="138"/>
      <c r="XN304" s="138"/>
      <c r="XO304" s="138"/>
      <c r="XP304" s="138"/>
      <c r="XQ304" s="138"/>
      <c r="XR304" s="138"/>
      <c r="XS304" s="138"/>
      <c r="XT304" s="138"/>
      <c r="XU304" s="138"/>
      <c r="XV304" s="138"/>
      <c r="XW304" s="138"/>
      <c r="XX304" s="138"/>
      <c r="XY304" s="138"/>
      <c r="XZ304" s="138"/>
      <c r="YA304" s="138"/>
      <c r="YB304" s="138"/>
      <c r="YC304" s="138"/>
      <c r="YD304" s="138"/>
      <c r="YE304" s="138"/>
      <c r="YF304" s="138"/>
      <c r="YG304" s="138"/>
      <c r="YH304" s="138"/>
      <c r="YI304" s="138"/>
      <c r="YJ304" s="138"/>
      <c r="YK304" s="138"/>
      <c r="YL304" s="138"/>
      <c r="YM304" s="138"/>
      <c r="YN304" s="138"/>
      <c r="YO304" s="138"/>
      <c r="YP304" s="138"/>
      <c r="YQ304" s="138"/>
      <c r="YR304" s="138"/>
      <c r="YS304" s="138"/>
      <c r="YT304" s="138"/>
      <c r="YU304" s="138"/>
      <c r="YV304" s="138"/>
      <c r="YW304" s="138"/>
      <c r="YX304" s="138"/>
      <c r="YY304" s="138"/>
      <c r="YZ304" s="138"/>
      <c r="ZA304" s="138"/>
      <c r="ZB304" s="138"/>
      <c r="ZC304" s="138"/>
      <c r="ZD304" s="138"/>
      <c r="ZE304" s="138"/>
      <c r="ZF304" s="138"/>
      <c r="ZG304" s="138"/>
      <c r="ZH304" s="138"/>
      <c r="ZI304" s="138"/>
      <c r="ZJ304" s="138"/>
      <c r="ZK304" s="138"/>
      <c r="ZL304" s="138"/>
      <c r="ZM304" s="138"/>
      <c r="ZN304" s="138"/>
      <c r="ZO304" s="138"/>
      <c r="ZP304" s="138"/>
      <c r="ZQ304" s="138"/>
      <c r="ZR304" s="138"/>
      <c r="ZS304" s="138"/>
      <c r="ZT304" s="138"/>
      <c r="ZU304" s="138"/>
      <c r="ZV304" s="138"/>
      <c r="ZW304" s="138"/>
      <c r="ZX304" s="138"/>
      <c r="ZY304" s="138"/>
      <c r="ZZ304" s="138"/>
      <c r="AAA304" s="138"/>
      <c r="AAB304" s="138"/>
      <c r="AAC304" s="138"/>
      <c r="AAD304" s="138"/>
      <c r="AAE304" s="138"/>
      <c r="AAF304" s="138"/>
      <c r="AAG304" s="138"/>
      <c r="AAH304" s="138"/>
      <c r="AAI304" s="138"/>
      <c r="AAJ304" s="138"/>
      <c r="AAK304" s="138"/>
      <c r="AAL304" s="138"/>
      <c r="AAM304" s="138"/>
      <c r="AAN304" s="138"/>
      <c r="AAO304" s="138"/>
      <c r="AAP304" s="138"/>
      <c r="AAQ304" s="138"/>
      <c r="AAR304" s="138"/>
      <c r="AAS304" s="138"/>
      <c r="AAT304" s="138"/>
      <c r="AAU304" s="138"/>
      <c r="AAV304" s="138"/>
      <c r="AAW304" s="138"/>
      <c r="AAX304" s="138"/>
      <c r="AAY304" s="138"/>
      <c r="AAZ304" s="138"/>
      <c r="ABA304" s="138"/>
      <c r="ABB304" s="138"/>
      <c r="ABC304" s="138"/>
      <c r="ABD304" s="138"/>
      <c r="ABE304" s="138"/>
      <c r="ABF304" s="138"/>
      <c r="ABG304" s="138"/>
      <c r="ABH304" s="138"/>
      <c r="ABI304" s="138"/>
      <c r="ABJ304" s="138"/>
      <c r="ABK304" s="138"/>
      <c r="ABL304" s="138"/>
      <c r="ABM304" s="138"/>
      <c r="ABN304" s="138"/>
      <c r="ABO304" s="138"/>
      <c r="ABP304" s="138"/>
      <c r="ABQ304" s="138"/>
      <c r="ABR304" s="138"/>
      <c r="ABS304" s="138"/>
      <c r="ABT304" s="138"/>
      <c r="ABU304" s="138"/>
      <c r="ABV304" s="138"/>
      <c r="ABW304" s="138"/>
      <c r="ABX304" s="138"/>
      <c r="ABY304" s="138"/>
      <c r="ABZ304" s="138"/>
      <c r="ACA304" s="138"/>
      <c r="ACB304" s="138"/>
      <c r="ACC304" s="138"/>
      <c r="ACD304" s="138"/>
      <c r="ACE304" s="138"/>
      <c r="ACF304" s="138"/>
      <c r="ACG304" s="138"/>
      <c r="ACH304" s="138"/>
      <c r="ACI304" s="138"/>
      <c r="ACJ304" s="138"/>
      <c r="ACK304" s="138"/>
      <c r="ACL304" s="138"/>
      <c r="ACM304" s="138"/>
      <c r="ACN304" s="138"/>
      <c r="ACO304" s="138"/>
      <c r="ACP304" s="138"/>
      <c r="ACQ304" s="138"/>
      <c r="ACR304" s="138"/>
      <c r="ACS304" s="138"/>
      <c r="ACT304" s="138"/>
      <c r="ACU304" s="138"/>
      <c r="ACV304" s="138"/>
      <c r="ACW304" s="138"/>
      <c r="ACX304" s="138"/>
      <c r="ACY304" s="138"/>
      <c r="ACZ304" s="138"/>
      <c r="ADA304" s="138"/>
      <c r="ADB304" s="138"/>
      <c r="ADC304" s="138"/>
      <c r="ADD304" s="138"/>
      <c r="ADE304" s="138"/>
      <c r="ADF304" s="138"/>
      <c r="ADG304" s="138"/>
      <c r="ADH304" s="138"/>
      <c r="ADI304" s="138"/>
      <c r="ADJ304" s="138"/>
      <c r="ADK304" s="138"/>
      <c r="ADL304" s="138"/>
      <c r="ADM304" s="138"/>
      <c r="ADN304" s="138"/>
      <c r="ADO304" s="138"/>
      <c r="ADP304" s="138"/>
      <c r="ADQ304" s="138"/>
      <c r="ADR304" s="138"/>
      <c r="ADS304" s="138"/>
      <c r="ADT304" s="138"/>
      <c r="ADU304" s="138"/>
      <c r="ADV304" s="138"/>
      <c r="ADW304" s="138"/>
      <c r="ADX304" s="138"/>
      <c r="ADY304" s="138"/>
      <c r="ADZ304" s="138"/>
      <c r="AEA304" s="138"/>
      <c r="AEB304" s="138"/>
      <c r="AEC304" s="138"/>
      <c r="AED304" s="138"/>
      <c r="AEE304" s="138"/>
      <c r="AEF304" s="138"/>
      <c r="AEG304" s="138"/>
      <c r="AEH304" s="138"/>
      <c r="AEI304" s="138"/>
      <c r="AEJ304" s="138"/>
      <c r="AEK304" s="138"/>
      <c r="AEL304" s="138"/>
      <c r="AEM304" s="138"/>
      <c r="AEN304" s="138"/>
      <c r="AEO304" s="138"/>
      <c r="AEP304" s="138"/>
      <c r="AEQ304" s="138"/>
      <c r="AER304" s="138"/>
      <c r="AES304" s="138"/>
      <c r="AET304" s="138"/>
      <c r="AEU304" s="138"/>
      <c r="AEV304" s="138"/>
      <c r="AEW304" s="138"/>
      <c r="AEX304" s="138"/>
      <c r="AEY304" s="138"/>
      <c r="AEZ304" s="138"/>
      <c r="AFA304" s="138"/>
      <c r="AFB304" s="138"/>
      <c r="AFC304" s="138"/>
      <c r="AFD304" s="138"/>
      <c r="AFE304" s="138"/>
      <c r="AFF304" s="138"/>
      <c r="AFG304" s="138"/>
      <c r="AFH304" s="138"/>
      <c r="AFI304" s="138"/>
      <c r="AFJ304" s="138"/>
      <c r="AFK304" s="138"/>
      <c r="AFL304" s="138"/>
      <c r="AFM304" s="138"/>
      <c r="AFN304" s="138"/>
      <c r="AFO304" s="138"/>
      <c r="AFP304" s="138"/>
      <c r="AFQ304" s="138"/>
      <c r="AFR304" s="138"/>
      <c r="AFS304" s="138"/>
      <c r="AFT304" s="138"/>
      <c r="AFU304" s="138"/>
      <c r="AFV304" s="138"/>
      <c r="AFW304" s="138"/>
      <c r="AFX304" s="138"/>
      <c r="AFY304" s="138"/>
      <c r="AFZ304" s="138"/>
      <c r="AGA304" s="138"/>
      <c r="AGB304" s="138"/>
      <c r="AGC304" s="138"/>
      <c r="AGD304" s="138"/>
      <c r="AGE304" s="138"/>
      <c r="AGF304" s="138"/>
      <c r="AGG304" s="138"/>
      <c r="AGH304" s="138"/>
      <c r="AGI304" s="138"/>
      <c r="AGJ304" s="138"/>
      <c r="AGK304" s="138"/>
      <c r="AGL304" s="138"/>
      <c r="AGM304" s="138"/>
      <c r="AGN304" s="138"/>
      <c r="AGO304" s="138"/>
      <c r="AGP304" s="138"/>
      <c r="AGQ304" s="138"/>
      <c r="AGR304" s="138"/>
      <c r="AGS304" s="138"/>
      <c r="AGT304" s="138"/>
      <c r="AGU304" s="138"/>
      <c r="AGV304" s="138"/>
      <c r="AGW304" s="138"/>
      <c r="AGX304" s="138"/>
      <c r="AGY304" s="138"/>
      <c r="AGZ304" s="138"/>
      <c r="AHA304" s="138"/>
      <c r="AHB304" s="138"/>
      <c r="AHC304" s="138"/>
      <c r="AHD304" s="138"/>
      <c r="AHE304" s="138"/>
      <c r="AHF304" s="138"/>
      <c r="AHG304" s="138"/>
      <c r="AHH304" s="138"/>
      <c r="AHI304" s="138"/>
      <c r="AHJ304" s="138"/>
      <c r="AHK304" s="138"/>
      <c r="AHL304" s="138"/>
      <c r="AHM304" s="138"/>
      <c r="AHN304" s="138"/>
      <c r="AHO304" s="138"/>
      <c r="AHP304" s="138"/>
      <c r="AHQ304" s="138"/>
      <c r="AHR304" s="138"/>
      <c r="AHS304" s="138"/>
      <c r="AHT304" s="138"/>
      <c r="AHU304" s="138"/>
      <c r="AHV304" s="138"/>
      <c r="AHW304" s="138"/>
      <c r="AHX304" s="138"/>
      <c r="AHY304" s="138"/>
      <c r="AHZ304" s="138"/>
      <c r="AIA304" s="138"/>
      <c r="AIB304" s="138"/>
      <c r="AIC304" s="138"/>
      <c r="AID304" s="138"/>
      <c r="AIE304" s="138"/>
      <c r="AIF304" s="138"/>
      <c r="AIG304" s="138"/>
      <c r="AIH304" s="138"/>
      <c r="AII304" s="138"/>
      <c r="AIJ304" s="138"/>
      <c r="AIK304" s="138"/>
      <c r="AIL304" s="138"/>
      <c r="AIM304" s="138"/>
      <c r="AIN304" s="138"/>
      <c r="AIO304" s="138"/>
      <c r="AIP304" s="138"/>
      <c r="AIQ304" s="138"/>
      <c r="AIR304" s="138"/>
      <c r="AIS304" s="138"/>
      <c r="AIT304" s="138"/>
      <c r="AIU304" s="138"/>
      <c r="AIV304" s="138"/>
      <c r="AIW304" s="138"/>
      <c r="AIX304" s="138"/>
      <c r="AIY304" s="138"/>
      <c r="AIZ304" s="138"/>
      <c r="AJA304" s="138"/>
      <c r="AJB304" s="138"/>
      <c r="AJC304" s="138"/>
      <c r="AJD304" s="138"/>
      <c r="AJE304" s="138"/>
      <c r="AJF304" s="138"/>
      <c r="AJG304" s="138"/>
      <c r="AJH304" s="138"/>
      <c r="AJI304" s="138"/>
      <c r="AJJ304" s="138"/>
      <c r="AJK304" s="138"/>
      <c r="AJL304" s="138"/>
      <c r="AJM304" s="138"/>
      <c r="AJN304" s="138"/>
      <c r="AJO304" s="138"/>
      <c r="AJP304" s="138"/>
      <c r="AJQ304" s="138"/>
      <c r="AJR304" s="138"/>
      <c r="AJS304" s="138"/>
      <c r="AJT304" s="138"/>
      <c r="AJU304" s="138"/>
      <c r="AJV304" s="138"/>
      <c r="AJW304" s="138"/>
      <c r="AJX304" s="138"/>
      <c r="AJY304" s="138"/>
      <c r="AJZ304" s="138"/>
      <c r="AKA304" s="138"/>
      <c r="AKB304" s="138"/>
      <c r="AKC304" s="138"/>
      <c r="AKD304" s="138"/>
      <c r="AKE304" s="138"/>
      <c r="AKF304" s="138"/>
      <c r="AKG304" s="138"/>
      <c r="AKH304" s="138"/>
      <c r="AKI304" s="138"/>
      <c r="AKJ304" s="138"/>
      <c r="AKK304" s="138"/>
      <c r="AKL304" s="138"/>
      <c r="AKM304" s="138"/>
      <c r="AKN304" s="138"/>
      <c r="AKO304" s="138"/>
      <c r="AKP304" s="138"/>
      <c r="AKQ304" s="138"/>
      <c r="AKR304" s="138"/>
      <c r="AKS304" s="138"/>
      <c r="AKT304" s="138"/>
      <c r="AKU304" s="138"/>
      <c r="AKV304" s="138"/>
      <c r="AKW304" s="138"/>
      <c r="AKX304" s="138"/>
      <c r="AKY304" s="138"/>
      <c r="AKZ304" s="138"/>
      <c r="ALA304" s="138"/>
      <c r="ALB304" s="138"/>
      <c r="ALC304" s="138"/>
      <c r="ALD304" s="138"/>
      <c r="ALE304" s="138"/>
      <c r="ALF304" s="138"/>
      <c r="ALG304" s="138"/>
      <c r="ALH304" s="138"/>
      <c r="ALI304" s="138"/>
      <c r="ALJ304" s="138"/>
      <c r="ALK304" s="138"/>
      <c r="ALL304" s="138"/>
      <c r="ALM304" s="138"/>
      <c r="ALN304" s="138"/>
      <c r="ALO304" s="138"/>
      <c r="ALP304" s="138"/>
      <c r="ALQ304" s="138"/>
      <c r="ALR304" s="138"/>
      <c r="ALS304" s="138"/>
      <c r="ALT304" s="138"/>
      <c r="ALU304" s="138"/>
      <c r="ALV304" s="138"/>
      <c r="ALW304" s="138"/>
      <c r="ALX304" s="138"/>
      <c r="ALY304" s="138"/>
      <c r="ALZ304" s="138"/>
      <c r="AMA304" s="138"/>
      <c r="AMB304" s="138"/>
      <c r="AMC304" s="138"/>
      <c r="AMD304" s="138"/>
      <c r="AME304" s="138"/>
      <c r="AMF304" s="138"/>
      <c r="AMG304" s="138"/>
      <c r="AMH304" s="138"/>
      <c r="AMI304" s="138"/>
      <c r="AMJ304" s="138"/>
      <c r="AMK304" s="138"/>
    </row>
    <row r="305" spans="1:1025" s="140" customFormat="1" x14ac:dyDescent="0.15">
      <c r="A305" s="210"/>
      <c r="B305" s="106"/>
      <c r="C305" s="137"/>
      <c r="D305" s="137"/>
      <c r="E305" s="137"/>
      <c r="F305" s="138"/>
      <c r="G305" s="138"/>
      <c r="H305" s="138"/>
      <c r="I305" s="138"/>
      <c r="J305" s="139"/>
      <c r="K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c r="DK305" s="138"/>
      <c r="DL305" s="138"/>
      <c r="DM305" s="138"/>
      <c r="DN305" s="138"/>
      <c r="DO305" s="138"/>
      <c r="DP305" s="138"/>
      <c r="DQ305" s="138"/>
      <c r="DR305" s="138"/>
      <c r="DS305" s="138"/>
      <c r="DT305" s="138"/>
      <c r="DU305" s="138"/>
      <c r="DV305" s="138"/>
      <c r="DW305" s="138"/>
      <c r="DX305" s="138"/>
      <c r="DY305" s="138"/>
      <c r="DZ305" s="138"/>
      <c r="EA305" s="138"/>
      <c r="EB305" s="138"/>
      <c r="EC305" s="138"/>
      <c r="ED305" s="138"/>
      <c r="EE305" s="138"/>
      <c r="EF305" s="138"/>
      <c r="EG305" s="138"/>
      <c r="EH305" s="138"/>
      <c r="EI305" s="138"/>
      <c r="EJ305" s="138"/>
      <c r="EK305" s="138"/>
      <c r="EL305" s="138"/>
      <c r="EM305" s="138"/>
      <c r="EN305" s="138"/>
      <c r="EO305" s="138"/>
      <c r="EP305" s="138"/>
      <c r="EQ305" s="138"/>
      <c r="ER305" s="138"/>
      <c r="ES305" s="138"/>
      <c r="ET305" s="138"/>
      <c r="EU305" s="138"/>
      <c r="EV305" s="138"/>
      <c r="EW305" s="138"/>
      <c r="EX305" s="138"/>
      <c r="EY305" s="138"/>
      <c r="EZ305" s="138"/>
      <c r="FA305" s="138"/>
      <c r="FB305" s="138"/>
      <c r="FC305" s="138"/>
      <c r="FD305" s="138"/>
      <c r="FE305" s="138"/>
      <c r="FF305" s="138"/>
      <c r="FG305" s="138"/>
      <c r="FH305" s="138"/>
      <c r="FI305" s="138"/>
      <c r="FJ305" s="138"/>
      <c r="FK305" s="138"/>
      <c r="FL305" s="138"/>
      <c r="FM305" s="138"/>
      <c r="FN305" s="138"/>
      <c r="FO305" s="138"/>
      <c r="FP305" s="138"/>
      <c r="FQ305" s="138"/>
      <c r="FR305" s="138"/>
      <c r="FS305" s="138"/>
      <c r="FT305" s="138"/>
      <c r="FU305" s="138"/>
      <c r="FV305" s="138"/>
      <c r="FW305" s="138"/>
      <c r="FX305" s="138"/>
      <c r="FY305" s="138"/>
      <c r="FZ305" s="138"/>
      <c r="GA305" s="138"/>
      <c r="GB305" s="138"/>
      <c r="GC305" s="138"/>
      <c r="GD305" s="138"/>
      <c r="GE305" s="138"/>
      <c r="GF305" s="138"/>
      <c r="GG305" s="138"/>
      <c r="GH305" s="138"/>
      <c r="GI305" s="138"/>
      <c r="GJ305" s="138"/>
      <c r="GK305" s="138"/>
      <c r="GL305" s="138"/>
      <c r="GM305" s="138"/>
      <c r="GN305" s="138"/>
      <c r="GO305" s="138"/>
      <c r="GP305" s="138"/>
      <c r="GQ305" s="138"/>
      <c r="GR305" s="138"/>
      <c r="GS305" s="138"/>
      <c r="GT305" s="138"/>
      <c r="GU305" s="138"/>
      <c r="GV305" s="138"/>
      <c r="GW305" s="138"/>
      <c r="GX305" s="138"/>
      <c r="GY305" s="138"/>
      <c r="GZ305" s="138"/>
      <c r="HA305" s="138"/>
      <c r="HB305" s="138"/>
      <c r="HC305" s="138"/>
      <c r="HD305" s="138"/>
      <c r="HE305" s="138"/>
      <c r="HF305" s="138"/>
      <c r="HG305" s="138"/>
      <c r="HH305" s="138"/>
      <c r="HI305" s="138"/>
      <c r="HJ305" s="138"/>
      <c r="HK305" s="138"/>
      <c r="HL305" s="138"/>
      <c r="HM305" s="138"/>
      <c r="HN305" s="138"/>
      <c r="HO305" s="138"/>
      <c r="HP305" s="138"/>
      <c r="HQ305" s="138"/>
      <c r="HR305" s="138"/>
      <c r="HS305" s="138"/>
      <c r="HT305" s="138"/>
      <c r="HU305" s="138"/>
      <c r="HV305" s="138"/>
      <c r="HW305" s="138"/>
      <c r="HX305" s="138"/>
      <c r="HY305" s="138"/>
      <c r="HZ305" s="138"/>
      <c r="IA305" s="138"/>
      <c r="IB305" s="138"/>
      <c r="IC305" s="138"/>
      <c r="ID305" s="138"/>
      <c r="IE305" s="138"/>
      <c r="IF305" s="138"/>
      <c r="IG305" s="138"/>
      <c r="IH305" s="138"/>
      <c r="II305" s="138"/>
      <c r="IJ305" s="138"/>
      <c r="IK305" s="138"/>
      <c r="IL305" s="138"/>
      <c r="IM305" s="138"/>
      <c r="IN305" s="138"/>
      <c r="IO305" s="138"/>
      <c r="IP305" s="138"/>
      <c r="IQ305" s="138"/>
      <c r="IR305" s="138"/>
      <c r="IS305" s="138"/>
      <c r="IT305" s="138"/>
      <c r="IU305" s="138"/>
      <c r="IV305" s="138"/>
      <c r="IW305" s="138"/>
      <c r="IX305" s="138"/>
      <c r="IY305" s="138"/>
      <c r="IZ305" s="138"/>
      <c r="JA305" s="138"/>
      <c r="JB305" s="138"/>
      <c r="JC305" s="138"/>
      <c r="JD305" s="138"/>
      <c r="JE305" s="138"/>
      <c r="JF305" s="138"/>
      <c r="JG305" s="138"/>
      <c r="JH305" s="138"/>
      <c r="JI305" s="138"/>
      <c r="JJ305" s="138"/>
      <c r="JK305" s="138"/>
      <c r="JL305" s="138"/>
      <c r="JM305" s="138"/>
      <c r="JN305" s="138"/>
      <c r="JO305" s="138"/>
      <c r="JP305" s="138"/>
      <c r="JQ305" s="138"/>
      <c r="JR305" s="138"/>
      <c r="JS305" s="138"/>
      <c r="JT305" s="138"/>
      <c r="JU305" s="138"/>
      <c r="JV305" s="138"/>
      <c r="JW305" s="138"/>
      <c r="JX305" s="138"/>
      <c r="JY305" s="138"/>
      <c r="JZ305" s="138"/>
      <c r="KA305" s="138"/>
      <c r="KB305" s="138"/>
      <c r="KC305" s="138"/>
      <c r="KD305" s="138"/>
      <c r="KE305" s="138"/>
      <c r="KF305" s="138"/>
      <c r="KG305" s="138"/>
      <c r="KH305" s="138"/>
      <c r="KI305" s="138"/>
      <c r="KJ305" s="138"/>
      <c r="KK305" s="138"/>
      <c r="KL305" s="138"/>
      <c r="KM305" s="138"/>
      <c r="KN305" s="138"/>
      <c r="KO305" s="138"/>
      <c r="KP305" s="138"/>
      <c r="KQ305" s="138"/>
      <c r="KR305" s="138"/>
      <c r="KS305" s="138"/>
      <c r="KT305" s="138"/>
      <c r="KU305" s="138"/>
      <c r="KV305" s="138"/>
      <c r="KW305" s="138"/>
      <c r="KX305" s="138"/>
      <c r="KY305" s="138"/>
      <c r="KZ305" s="138"/>
      <c r="LA305" s="138"/>
      <c r="LB305" s="138"/>
      <c r="LC305" s="138"/>
      <c r="LD305" s="138"/>
      <c r="LE305" s="138"/>
      <c r="LF305" s="138"/>
      <c r="LG305" s="138"/>
      <c r="LH305" s="138"/>
      <c r="LI305" s="138"/>
      <c r="LJ305" s="138"/>
      <c r="LK305" s="138"/>
      <c r="LL305" s="138"/>
      <c r="LM305" s="138"/>
      <c r="LN305" s="138"/>
      <c r="LO305" s="138"/>
      <c r="LP305" s="138"/>
      <c r="LQ305" s="138"/>
      <c r="LR305" s="138"/>
      <c r="LS305" s="138"/>
      <c r="LT305" s="138"/>
      <c r="LU305" s="138"/>
      <c r="LV305" s="138"/>
      <c r="LW305" s="138"/>
      <c r="LX305" s="138"/>
      <c r="LY305" s="138"/>
      <c r="LZ305" s="138"/>
      <c r="MA305" s="138"/>
      <c r="MB305" s="138"/>
      <c r="MC305" s="138"/>
      <c r="MD305" s="138"/>
      <c r="ME305" s="138"/>
      <c r="MF305" s="138"/>
      <c r="MG305" s="138"/>
      <c r="MH305" s="138"/>
      <c r="MI305" s="138"/>
      <c r="MJ305" s="138"/>
      <c r="MK305" s="138"/>
      <c r="ML305" s="138"/>
      <c r="MM305" s="138"/>
      <c r="MN305" s="138"/>
      <c r="MO305" s="138"/>
      <c r="MP305" s="138"/>
      <c r="MQ305" s="138"/>
      <c r="MR305" s="138"/>
      <c r="MS305" s="138"/>
      <c r="MT305" s="138"/>
      <c r="MU305" s="138"/>
      <c r="MV305" s="138"/>
      <c r="MW305" s="138"/>
      <c r="MX305" s="138"/>
      <c r="MY305" s="138"/>
      <c r="MZ305" s="138"/>
      <c r="NA305" s="138"/>
      <c r="NB305" s="138"/>
      <c r="NC305" s="138"/>
      <c r="ND305" s="138"/>
      <c r="NE305" s="138"/>
      <c r="NF305" s="138"/>
      <c r="NG305" s="138"/>
      <c r="NH305" s="138"/>
      <c r="NI305" s="138"/>
      <c r="NJ305" s="138"/>
      <c r="NK305" s="138"/>
      <c r="NL305" s="138"/>
      <c r="NM305" s="138"/>
      <c r="NN305" s="138"/>
      <c r="NO305" s="138"/>
      <c r="NP305" s="138"/>
      <c r="NQ305" s="138"/>
      <c r="NR305" s="138"/>
      <c r="NS305" s="138"/>
      <c r="NT305" s="138"/>
      <c r="NU305" s="138"/>
      <c r="NV305" s="138"/>
      <c r="NW305" s="138"/>
      <c r="NX305" s="138"/>
      <c r="NY305" s="138"/>
      <c r="NZ305" s="138"/>
      <c r="OA305" s="138"/>
      <c r="OB305" s="138"/>
      <c r="OC305" s="138"/>
      <c r="OD305" s="138"/>
      <c r="OE305" s="138"/>
      <c r="OF305" s="138"/>
      <c r="OG305" s="138"/>
      <c r="OH305" s="138"/>
      <c r="OI305" s="138"/>
      <c r="OJ305" s="138"/>
      <c r="OK305" s="138"/>
      <c r="OL305" s="138"/>
      <c r="OM305" s="138"/>
      <c r="ON305" s="138"/>
      <c r="OO305" s="138"/>
      <c r="OP305" s="138"/>
      <c r="OQ305" s="138"/>
      <c r="OR305" s="138"/>
      <c r="OS305" s="138"/>
      <c r="OT305" s="138"/>
      <c r="OU305" s="138"/>
      <c r="OV305" s="138"/>
      <c r="OW305" s="138"/>
      <c r="OX305" s="138"/>
      <c r="OY305" s="138"/>
      <c r="OZ305" s="138"/>
      <c r="PA305" s="138"/>
      <c r="PB305" s="138"/>
      <c r="PC305" s="138"/>
      <c r="PD305" s="138"/>
      <c r="PE305" s="138"/>
      <c r="PF305" s="138"/>
      <c r="PG305" s="138"/>
      <c r="PH305" s="138"/>
      <c r="PI305" s="138"/>
      <c r="PJ305" s="138"/>
      <c r="PK305" s="138"/>
      <c r="PL305" s="138"/>
      <c r="PM305" s="138"/>
      <c r="PN305" s="138"/>
      <c r="PO305" s="138"/>
      <c r="PP305" s="138"/>
      <c r="PQ305" s="138"/>
      <c r="PR305" s="138"/>
      <c r="PS305" s="138"/>
      <c r="PT305" s="138"/>
      <c r="PU305" s="138"/>
      <c r="PV305" s="138"/>
      <c r="PW305" s="138"/>
      <c r="PX305" s="138"/>
      <c r="PY305" s="138"/>
      <c r="PZ305" s="138"/>
      <c r="QA305" s="138"/>
      <c r="QB305" s="138"/>
      <c r="QC305" s="138"/>
      <c r="QD305" s="138"/>
      <c r="QE305" s="138"/>
      <c r="QF305" s="138"/>
      <c r="QG305" s="138"/>
      <c r="QH305" s="138"/>
      <c r="QI305" s="138"/>
      <c r="QJ305" s="138"/>
      <c r="QK305" s="138"/>
      <c r="QL305" s="138"/>
      <c r="QM305" s="138"/>
      <c r="QN305" s="138"/>
      <c r="QO305" s="138"/>
      <c r="QP305" s="138"/>
      <c r="QQ305" s="138"/>
      <c r="QR305" s="138"/>
      <c r="QS305" s="138"/>
      <c r="QT305" s="138"/>
      <c r="QU305" s="138"/>
      <c r="QV305" s="138"/>
      <c r="QW305" s="138"/>
      <c r="QX305" s="138"/>
      <c r="QY305" s="138"/>
      <c r="QZ305" s="138"/>
      <c r="RA305" s="138"/>
      <c r="RB305" s="138"/>
      <c r="RC305" s="138"/>
      <c r="RD305" s="138"/>
      <c r="RE305" s="138"/>
      <c r="RF305" s="138"/>
      <c r="RG305" s="138"/>
      <c r="RH305" s="138"/>
      <c r="RI305" s="138"/>
      <c r="RJ305" s="138"/>
      <c r="RK305" s="138"/>
      <c r="RL305" s="138"/>
      <c r="RM305" s="138"/>
      <c r="RN305" s="138"/>
      <c r="RO305" s="138"/>
      <c r="RP305" s="138"/>
      <c r="RQ305" s="138"/>
      <c r="RR305" s="138"/>
      <c r="RS305" s="138"/>
      <c r="RT305" s="138"/>
      <c r="RU305" s="138"/>
      <c r="RV305" s="138"/>
      <c r="RW305" s="138"/>
      <c r="RX305" s="138"/>
      <c r="RY305" s="138"/>
      <c r="RZ305" s="138"/>
      <c r="SA305" s="138"/>
      <c r="SB305" s="138"/>
      <c r="SC305" s="138"/>
      <c r="SD305" s="138"/>
      <c r="SE305" s="138"/>
      <c r="SF305" s="138"/>
      <c r="SG305" s="138"/>
      <c r="SH305" s="138"/>
      <c r="SI305" s="138"/>
      <c r="SJ305" s="138"/>
      <c r="SK305" s="138"/>
      <c r="SL305" s="138"/>
      <c r="SM305" s="138"/>
      <c r="SN305" s="138"/>
      <c r="SO305" s="138"/>
      <c r="SP305" s="138"/>
      <c r="SQ305" s="138"/>
      <c r="SR305" s="138"/>
      <c r="SS305" s="138"/>
      <c r="ST305" s="138"/>
      <c r="SU305" s="138"/>
      <c r="SV305" s="138"/>
      <c r="SW305" s="138"/>
      <c r="SX305" s="138"/>
      <c r="SY305" s="138"/>
      <c r="SZ305" s="138"/>
      <c r="TA305" s="138"/>
      <c r="TB305" s="138"/>
      <c r="TC305" s="138"/>
      <c r="TD305" s="138"/>
      <c r="TE305" s="138"/>
      <c r="TF305" s="138"/>
      <c r="TG305" s="138"/>
      <c r="TH305" s="138"/>
      <c r="TI305" s="138"/>
      <c r="TJ305" s="138"/>
      <c r="TK305" s="138"/>
      <c r="TL305" s="138"/>
      <c r="TM305" s="138"/>
      <c r="TN305" s="138"/>
      <c r="TO305" s="138"/>
      <c r="TP305" s="138"/>
      <c r="TQ305" s="138"/>
      <c r="TR305" s="138"/>
      <c r="TS305" s="138"/>
      <c r="TT305" s="138"/>
      <c r="TU305" s="138"/>
      <c r="TV305" s="138"/>
      <c r="TW305" s="138"/>
      <c r="TX305" s="138"/>
      <c r="TY305" s="138"/>
      <c r="TZ305" s="138"/>
      <c r="UA305" s="138"/>
      <c r="UB305" s="138"/>
      <c r="UC305" s="138"/>
      <c r="UD305" s="138"/>
      <c r="UE305" s="138"/>
      <c r="UF305" s="138"/>
      <c r="UG305" s="138"/>
      <c r="UH305" s="138"/>
      <c r="UI305" s="138"/>
      <c r="UJ305" s="138"/>
      <c r="UK305" s="138"/>
      <c r="UL305" s="138"/>
      <c r="UM305" s="138"/>
      <c r="UN305" s="138"/>
      <c r="UO305" s="138"/>
      <c r="UP305" s="138"/>
      <c r="UQ305" s="138"/>
      <c r="UR305" s="138"/>
      <c r="US305" s="138"/>
      <c r="UT305" s="138"/>
      <c r="UU305" s="138"/>
      <c r="UV305" s="138"/>
      <c r="UW305" s="138"/>
      <c r="UX305" s="138"/>
      <c r="UY305" s="138"/>
      <c r="UZ305" s="138"/>
      <c r="VA305" s="138"/>
      <c r="VB305" s="138"/>
      <c r="VC305" s="138"/>
      <c r="VD305" s="138"/>
      <c r="VE305" s="138"/>
      <c r="VF305" s="138"/>
      <c r="VG305" s="138"/>
      <c r="VH305" s="138"/>
      <c r="VI305" s="138"/>
      <c r="VJ305" s="138"/>
      <c r="VK305" s="138"/>
      <c r="VL305" s="138"/>
      <c r="VM305" s="138"/>
      <c r="VN305" s="138"/>
      <c r="VO305" s="138"/>
      <c r="VP305" s="138"/>
      <c r="VQ305" s="138"/>
      <c r="VR305" s="138"/>
      <c r="VS305" s="138"/>
      <c r="VT305" s="138"/>
      <c r="VU305" s="138"/>
      <c r="VV305" s="138"/>
      <c r="VW305" s="138"/>
      <c r="VX305" s="138"/>
      <c r="VY305" s="138"/>
      <c r="VZ305" s="138"/>
      <c r="WA305" s="138"/>
      <c r="WB305" s="138"/>
      <c r="WC305" s="138"/>
      <c r="WD305" s="138"/>
      <c r="WE305" s="138"/>
      <c r="WF305" s="138"/>
      <c r="WG305" s="138"/>
      <c r="WH305" s="138"/>
      <c r="WI305" s="138"/>
      <c r="WJ305" s="138"/>
      <c r="WK305" s="138"/>
      <c r="WL305" s="138"/>
      <c r="WM305" s="138"/>
      <c r="WN305" s="138"/>
      <c r="WO305" s="138"/>
      <c r="WP305" s="138"/>
      <c r="WQ305" s="138"/>
      <c r="WR305" s="138"/>
      <c r="WS305" s="138"/>
      <c r="WT305" s="138"/>
      <c r="WU305" s="138"/>
      <c r="WV305" s="138"/>
      <c r="WW305" s="138"/>
      <c r="WX305" s="138"/>
      <c r="WY305" s="138"/>
      <c r="WZ305" s="138"/>
      <c r="XA305" s="138"/>
      <c r="XB305" s="138"/>
      <c r="XC305" s="138"/>
      <c r="XD305" s="138"/>
      <c r="XE305" s="138"/>
      <c r="XF305" s="138"/>
      <c r="XG305" s="138"/>
      <c r="XH305" s="138"/>
      <c r="XI305" s="138"/>
      <c r="XJ305" s="138"/>
      <c r="XK305" s="138"/>
      <c r="XL305" s="138"/>
      <c r="XM305" s="138"/>
      <c r="XN305" s="138"/>
      <c r="XO305" s="138"/>
      <c r="XP305" s="138"/>
      <c r="XQ305" s="138"/>
      <c r="XR305" s="138"/>
      <c r="XS305" s="138"/>
      <c r="XT305" s="138"/>
      <c r="XU305" s="138"/>
      <c r="XV305" s="138"/>
      <c r="XW305" s="138"/>
      <c r="XX305" s="138"/>
      <c r="XY305" s="138"/>
      <c r="XZ305" s="138"/>
      <c r="YA305" s="138"/>
      <c r="YB305" s="138"/>
      <c r="YC305" s="138"/>
      <c r="YD305" s="138"/>
      <c r="YE305" s="138"/>
      <c r="YF305" s="138"/>
      <c r="YG305" s="138"/>
      <c r="YH305" s="138"/>
      <c r="YI305" s="138"/>
      <c r="YJ305" s="138"/>
      <c r="YK305" s="138"/>
      <c r="YL305" s="138"/>
      <c r="YM305" s="138"/>
      <c r="YN305" s="138"/>
      <c r="YO305" s="138"/>
      <c r="YP305" s="138"/>
      <c r="YQ305" s="138"/>
      <c r="YR305" s="138"/>
      <c r="YS305" s="138"/>
      <c r="YT305" s="138"/>
      <c r="YU305" s="138"/>
      <c r="YV305" s="138"/>
      <c r="YW305" s="138"/>
      <c r="YX305" s="138"/>
      <c r="YY305" s="138"/>
      <c r="YZ305" s="138"/>
      <c r="ZA305" s="138"/>
      <c r="ZB305" s="138"/>
      <c r="ZC305" s="138"/>
      <c r="ZD305" s="138"/>
      <c r="ZE305" s="138"/>
      <c r="ZF305" s="138"/>
      <c r="ZG305" s="138"/>
      <c r="ZH305" s="138"/>
      <c r="ZI305" s="138"/>
      <c r="ZJ305" s="138"/>
      <c r="ZK305" s="138"/>
      <c r="ZL305" s="138"/>
      <c r="ZM305" s="138"/>
      <c r="ZN305" s="138"/>
      <c r="ZO305" s="138"/>
      <c r="ZP305" s="138"/>
      <c r="ZQ305" s="138"/>
      <c r="ZR305" s="138"/>
      <c r="ZS305" s="138"/>
      <c r="ZT305" s="138"/>
      <c r="ZU305" s="138"/>
      <c r="ZV305" s="138"/>
      <c r="ZW305" s="138"/>
      <c r="ZX305" s="138"/>
      <c r="ZY305" s="138"/>
      <c r="ZZ305" s="138"/>
      <c r="AAA305" s="138"/>
      <c r="AAB305" s="138"/>
      <c r="AAC305" s="138"/>
      <c r="AAD305" s="138"/>
      <c r="AAE305" s="138"/>
      <c r="AAF305" s="138"/>
      <c r="AAG305" s="138"/>
      <c r="AAH305" s="138"/>
      <c r="AAI305" s="138"/>
      <c r="AAJ305" s="138"/>
      <c r="AAK305" s="138"/>
      <c r="AAL305" s="138"/>
      <c r="AAM305" s="138"/>
      <c r="AAN305" s="138"/>
      <c r="AAO305" s="138"/>
      <c r="AAP305" s="138"/>
      <c r="AAQ305" s="138"/>
      <c r="AAR305" s="138"/>
      <c r="AAS305" s="138"/>
      <c r="AAT305" s="138"/>
      <c r="AAU305" s="138"/>
      <c r="AAV305" s="138"/>
      <c r="AAW305" s="138"/>
      <c r="AAX305" s="138"/>
      <c r="AAY305" s="138"/>
      <c r="AAZ305" s="138"/>
      <c r="ABA305" s="138"/>
      <c r="ABB305" s="138"/>
      <c r="ABC305" s="138"/>
      <c r="ABD305" s="138"/>
      <c r="ABE305" s="138"/>
      <c r="ABF305" s="138"/>
      <c r="ABG305" s="138"/>
      <c r="ABH305" s="138"/>
      <c r="ABI305" s="138"/>
      <c r="ABJ305" s="138"/>
      <c r="ABK305" s="138"/>
      <c r="ABL305" s="138"/>
      <c r="ABM305" s="138"/>
      <c r="ABN305" s="138"/>
      <c r="ABO305" s="138"/>
      <c r="ABP305" s="138"/>
      <c r="ABQ305" s="138"/>
      <c r="ABR305" s="138"/>
      <c r="ABS305" s="138"/>
      <c r="ABT305" s="138"/>
      <c r="ABU305" s="138"/>
      <c r="ABV305" s="138"/>
      <c r="ABW305" s="138"/>
      <c r="ABX305" s="138"/>
      <c r="ABY305" s="138"/>
      <c r="ABZ305" s="138"/>
      <c r="ACA305" s="138"/>
      <c r="ACB305" s="138"/>
      <c r="ACC305" s="138"/>
      <c r="ACD305" s="138"/>
      <c r="ACE305" s="138"/>
      <c r="ACF305" s="138"/>
      <c r="ACG305" s="138"/>
      <c r="ACH305" s="138"/>
      <c r="ACI305" s="138"/>
      <c r="ACJ305" s="138"/>
      <c r="ACK305" s="138"/>
      <c r="ACL305" s="138"/>
      <c r="ACM305" s="138"/>
      <c r="ACN305" s="138"/>
      <c r="ACO305" s="138"/>
      <c r="ACP305" s="138"/>
      <c r="ACQ305" s="138"/>
      <c r="ACR305" s="138"/>
      <c r="ACS305" s="138"/>
      <c r="ACT305" s="138"/>
      <c r="ACU305" s="138"/>
      <c r="ACV305" s="138"/>
      <c r="ACW305" s="138"/>
      <c r="ACX305" s="138"/>
      <c r="ACY305" s="138"/>
      <c r="ACZ305" s="138"/>
      <c r="ADA305" s="138"/>
      <c r="ADB305" s="138"/>
      <c r="ADC305" s="138"/>
      <c r="ADD305" s="138"/>
      <c r="ADE305" s="138"/>
      <c r="ADF305" s="138"/>
      <c r="ADG305" s="138"/>
      <c r="ADH305" s="138"/>
      <c r="ADI305" s="138"/>
      <c r="ADJ305" s="138"/>
      <c r="ADK305" s="138"/>
      <c r="ADL305" s="138"/>
      <c r="ADM305" s="138"/>
      <c r="ADN305" s="138"/>
      <c r="ADO305" s="138"/>
      <c r="ADP305" s="138"/>
      <c r="ADQ305" s="138"/>
      <c r="ADR305" s="138"/>
      <c r="ADS305" s="138"/>
      <c r="ADT305" s="138"/>
      <c r="ADU305" s="138"/>
      <c r="ADV305" s="138"/>
      <c r="ADW305" s="138"/>
      <c r="ADX305" s="138"/>
      <c r="ADY305" s="138"/>
      <c r="ADZ305" s="138"/>
      <c r="AEA305" s="138"/>
      <c r="AEB305" s="138"/>
      <c r="AEC305" s="138"/>
      <c r="AED305" s="138"/>
      <c r="AEE305" s="138"/>
      <c r="AEF305" s="138"/>
      <c r="AEG305" s="138"/>
      <c r="AEH305" s="138"/>
      <c r="AEI305" s="138"/>
      <c r="AEJ305" s="138"/>
      <c r="AEK305" s="138"/>
      <c r="AEL305" s="138"/>
      <c r="AEM305" s="138"/>
      <c r="AEN305" s="138"/>
      <c r="AEO305" s="138"/>
      <c r="AEP305" s="138"/>
      <c r="AEQ305" s="138"/>
      <c r="AER305" s="138"/>
      <c r="AES305" s="138"/>
      <c r="AET305" s="138"/>
      <c r="AEU305" s="138"/>
      <c r="AEV305" s="138"/>
      <c r="AEW305" s="138"/>
      <c r="AEX305" s="138"/>
      <c r="AEY305" s="138"/>
      <c r="AEZ305" s="138"/>
      <c r="AFA305" s="138"/>
      <c r="AFB305" s="138"/>
      <c r="AFC305" s="138"/>
      <c r="AFD305" s="138"/>
      <c r="AFE305" s="138"/>
      <c r="AFF305" s="138"/>
      <c r="AFG305" s="138"/>
      <c r="AFH305" s="138"/>
      <c r="AFI305" s="138"/>
      <c r="AFJ305" s="138"/>
      <c r="AFK305" s="138"/>
      <c r="AFL305" s="138"/>
      <c r="AFM305" s="138"/>
      <c r="AFN305" s="138"/>
      <c r="AFO305" s="138"/>
      <c r="AFP305" s="138"/>
      <c r="AFQ305" s="138"/>
      <c r="AFR305" s="138"/>
      <c r="AFS305" s="138"/>
      <c r="AFT305" s="138"/>
      <c r="AFU305" s="138"/>
      <c r="AFV305" s="138"/>
      <c r="AFW305" s="138"/>
      <c r="AFX305" s="138"/>
      <c r="AFY305" s="138"/>
      <c r="AFZ305" s="138"/>
      <c r="AGA305" s="138"/>
      <c r="AGB305" s="138"/>
      <c r="AGC305" s="138"/>
      <c r="AGD305" s="138"/>
      <c r="AGE305" s="138"/>
      <c r="AGF305" s="138"/>
      <c r="AGG305" s="138"/>
      <c r="AGH305" s="138"/>
      <c r="AGI305" s="138"/>
      <c r="AGJ305" s="138"/>
      <c r="AGK305" s="138"/>
      <c r="AGL305" s="138"/>
      <c r="AGM305" s="138"/>
      <c r="AGN305" s="138"/>
      <c r="AGO305" s="138"/>
      <c r="AGP305" s="138"/>
      <c r="AGQ305" s="138"/>
      <c r="AGR305" s="138"/>
      <c r="AGS305" s="138"/>
      <c r="AGT305" s="138"/>
      <c r="AGU305" s="138"/>
      <c r="AGV305" s="138"/>
      <c r="AGW305" s="138"/>
      <c r="AGX305" s="138"/>
      <c r="AGY305" s="138"/>
      <c r="AGZ305" s="138"/>
      <c r="AHA305" s="138"/>
      <c r="AHB305" s="138"/>
      <c r="AHC305" s="138"/>
      <c r="AHD305" s="138"/>
      <c r="AHE305" s="138"/>
      <c r="AHF305" s="138"/>
      <c r="AHG305" s="138"/>
      <c r="AHH305" s="138"/>
      <c r="AHI305" s="138"/>
      <c r="AHJ305" s="138"/>
      <c r="AHK305" s="138"/>
      <c r="AHL305" s="138"/>
      <c r="AHM305" s="138"/>
      <c r="AHN305" s="138"/>
      <c r="AHO305" s="138"/>
      <c r="AHP305" s="138"/>
      <c r="AHQ305" s="138"/>
      <c r="AHR305" s="138"/>
      <c r="AHS305" s="138"/>
      <c r="AHT305" s="138"/>
      <c r="AHU305" s="138"/>
      <c r="AHV305" s="138"/>
      <c r="AHW305" s="138"/>
      <c r="AHX305" s="138"/>
      <c r="AHY305" s="138"/>
      <c r="AHZ305" s="138"/>
      <c r="AIA305" s="138"/>
      <c r="AIB305" s="138"/>
      <c r="AIC305" s="138"/>
      <c r="AID305" s="138"/>
      <c r="AIE305" s="138"/>
      <c r="AIF305" s="138"/>
      <c r="AIG305" s="138"/>
      <c r="AIH305" s="138"/>
      <c r="AII305" s="138"/>
      <c r="AIJ305" s="138"/>
      <c r="AIK305" s="138"/>
      <c r="AIL305" s="138"/>
      <c r="AIM305" s="138"/>
      <c r="AIN305" s="138"/>
      <c r="AIO305" s="138"/>
      <c r="AIP305" s="138"/>
      <c r="AIQ305" s="138"/>
      <c r="AIR305" s="138"/>
      <c r="AIS305" s="138"/>
      <c r="AIT305" s="138"/>
      <c r="AIU305" s="138"/>
      <c r="AIV305" s="138"/>
      <c r="AIW305" s="138"/>
      <c r="AIX305" s="138"/>
      <c r="AIY305" s="138"/>
      <c r="AIZ305" s="138"/>
      <c r="AJA305" s="138"/>
      <c r="AJB305" s="138"/>
      <c r="AJC305" s="138"/>
      <c r="AJD305" s="138"/>
      <c r="AJE305" s="138"/>
      <c r="AJF305" s="138"/>
      <c r="AJG305" s="138"/>
      <c r="AJH305" s="138"/>
      <c r="AJI305" s="138"/>
      <c r="AJJ305" s="138"/>
      <c r="AJK305" s="138"/>
      <c r="AJL305" s="138"/>
      <c r="AJM305" s="138"/>
      <c r="AJN305" s="138"/>
      <c r="AJO305" s="138"/>
      <c r="AJP305" s="138"/>
      <c r="AJQ305" s="138"/>
      <c r="AJR305" s="138"/>
      <c r="AJS305" s="138"/>
      <c r="AJT305" s="138"/>
      <c r="AJU305" s="138"/>
      <c r="AJV305" s="138"/>
      <c r="AJW305" s="138"/>
      <c r="AJX305" s="138"/>
      <c r="AJY305" s="138"/>
      <c r="AJZ305" s="138"/>
      <c r="AKA305" s="138"/>
      <c r="AKB305" s="138"/>
      <c r="AKC305" s="138"/>
      <c r="AKD305" s="138"/>
      <c r="AKE305" s="138"/>
      <c r="AKF305" s="138"/>
      <c r="AKG305" s="138"/>
      <c r="AKH305" s="138"/>
      <c r="AKI305" s="138"/>
      <c r="AKJ305" s="138"/>
      <c r="AKK305" s="138"/>
      <c r="AKL305" s="138"/>
      <c r="AKM305" s="138"/>
      <c r="AKN305" s="138"/>
      <c r="AKO305" s="138"/>
      <c r="AKP305" s="138"/>
      <c r="AKQ305" s="138"/>
      <c r="AKR305" s="138"/>
      <c r="AKS305" s="138"/>
      <c r="AKT305" s="138"/>
      <c r="AKU305" s="138"/>
      <c r="AKV305" s="138"/>
      <c r="AKW305" s="138"/>
      <c r="AKX305" s="138"/>
      <c r="AKY305" s="138"/>
      <c r="AKZ305" s="138"/>
      <c r="ALA305" s="138"/>
      <c r="ALB305" s="138"/>
      <c r="ALC305" s="138"/>
      <c r="ALD305" s="138"/>
      <c r="ALE305" s="138"/>
      <c r="ALF305" s="138"/>
      <c r="ALG305" s="138"/>
      <c r="ALH305" s="138"/>
      <c r="ALI305" s="138"/>
      <c r="ALJ305" s="138"/>
      <c r="ALK305" s="138"/>
      <c r="ALL305" s="138"/>
      <c r="ALM305" s="138"/>
      <c r="ALN305" s="138"/>
      <c r="ALO305" s="138"/>
      <c r="ALP305" s="138"/>
      <c r="ALQ305" s="138"/>
      <c r="ALR305" s="138"/>
      <c r="ALS305" s="138"/>
      <c r="ALT305" s="138"/>
      <c r="ALU305" s="138"/>
      <c r="ALV305" s="138"/>
      <c r="ALW305" s="138"/>
      <c r="ALX305" s="138"/>
      <c r="ALY305" s="138"/>
      <c r="ALZ305" s="138"/>
      <c r="AMA305" s="138"/>
      <c r="AMB305" s="138"/>
      <c r="AMC305" s="138"/>
      <c r="AMD305" s="138"/>
      <c r="AME305" s="138"/>
      <c r="AMF305" s="138"/>
      <c r="AMG305" s="138"/>
      <c r="AMH305" s="138"/>
      <c r="AMI305" s="138"/>
      <c r="AMJ305" s="138"/>
      <c r="AMK305" s="138"/>
    </row>
    <row r="306" spans="1:1025" s="140" customFormat="1" x14ac:dyDescent="0.15">
      <c r="A306" s="210"/>
      <c r="B306" s="106"/>
      <c r="C306" s="137"/>
      <c r="D306" s="137"/>
      <c r="E306" s="137"/>
      <c r="F306" s="138"/>
      <c r="G306" s="138"/>
      <c r="H306" s="138"/>
      <c r="I306" s="138"/>
      <c r="J306" s="139"/>
      <c r="K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8"/>
      <c r="BV306" s="138"/>
      <c r="BW306" s="138"/>
      <c r="BX306" s="138"/>
      <c r="BY306" s="138"/>
      <c r="BZ306" s="138"/>
      <c r="CA306" s="138"/>
      <c r="CB306" s="138"/>
      <c r="CC306" s="138"/>
      <c r="CD306" s="138"/>
      <c r="CE306" s="138"/>
      <c r="CF306" s="138"/>
      <c r="CG306" s="138"/>
      <c r="CH306" s="138"/>
      <c r="CI306" s="138"/>
      <c r="CJ306" s="138"/>
      <c r="CK306" s="138"/>
      <c r="CL306" s="138"/>
      <c r="CM306" s="138"/>
      <c r="CN306" s="138"/>
      <c r="CO306" s="138"/>
      <c r="CP306" s="138"/>
      <c r="CQ306" s="138"/>
      <c r="CR306" s="138"/>
      <c r="CS306" s="138"/>
      <c r="CT306" s="138"/>
      <c r="CU306" s="138"/>
      <c r="CV306" s="138"/>
      <c r="CW306" s="138"/>
      <c r="CX306" s="138"/>
      <c r="CY306" s="138"/>
      <c r="CZ306" s="138"/>
      <c r="DA306" s="138"/>
      <c r="DB306" s="138"/>
      <c r="DC306" s="138"/>
      <c r="DD306" s="138"/>
      <c r="DE306" s="138"/>
      <c r="DF306" s="138"/>
      <c r="DG306" s="138"/>
      <c r="DH306" s="138"/>
      <c r="DI306" s="138"/>
      <c r="DJ306" s="138"/>
      <c r="DK306" s="138"/>
      <c r="DL306" s="138"/>
      <c r="DM306" s="138"/>
      <c r="DN306" s="138"/>
      <c r="DO306" s="138"/>
      <c r="DP306" s="138"/>
      <c r="DQ306" s="138"/>
      <c r="DR306" s="138"/>
      <c r="DS306" s="138"/>
      <c r="DT306" s="138"/>
      <c r="DU306" s="138"/>
      <c r="DV306" s="138"/>
      <c r="DW306" s="138"/>
      <c r="DX306" s="138"/>
      <c r="DY306" s="138"/>
      <c r="DZ306" s="138"/>
      <c r="EA306" s="138"/>
      <c r="EB306" s="138"/>
      <c r="EC306" s="138"/>
      <c r="ED306" s="138"/>
      <c r="EE306" s="138"/>
      <c r="EF306" s="138"/>
      <c r="EG306" s="138"/>
      <c r="EH306" s="138"/>
      <c r="EI306" s="138"/>
      <c r="EJ306" s="138"/>
      <c r="EK306" s="138"/>
      <c r="EL306" s="138"/>
      <c r="EM306" s="138"/>
      <c r="EN306" s="138"/>
      <c r="EO306" s="138"/>
      <c r="EP306" s="138"/>
      <c r="EQ306" s="138"/>
      <c r="ER306" s="138"/>
      <c r="ES306" s="138"/>
      <c r="ET306" s="138"/>
      <c r="EU306" s="138"/>
      <c r="EV306" s="138"/>
      <c r="EW306" s="138"/>
      <c r="EX306" s="138"/>
      <c r="EY306" s="138"/>
      <c r="EZ306" s="138"/>
      <c r="FA306" s="138"/>
      <c r="FB306" s="138"/>
      <c r="FC306" s="138"/>
      <c r="FD306" s="138"/>
      <c r="FE306" s="138"/>
      <c r="FF306" s="138"/>
      <c r="FG306" s="138"/>
      <c r="FH306" s="138"/>
      <c r="FI306" s="138"/>
      <c r="FJ306" s="138"/>
      <c r="FK306" s="138"/>
      <c r="FL306" s="138"/>
      <c r="FM306" s="138"/>
      <c r="FN306" s="138"/>
      <c r="FO306" s="138"/>
      <c r="FP306" s="138"/>
      <c r="FQ306" s="138"/>
      <c r="FR306" s="138"/>
      <c r="FS306" s="138"/>
      <c r="FT306" s="138"/>
      <c r="FU306" s="138"/>
      <c r="FV306" s="138"/>
      <c r="FW306" s="138"/>
      <c r="FX306" s="138"/>
      <c r="FY306" s="138"/>
      <c r="FZ306" s="138"/>
      <c r="GA306" s="138"/>
      <c r="GB306" s="138"/>
      <c r="GC306" s="138"/>
      <c r="GD306" s="138"/>
      <c r="GE306" s="138"/>
      <c r="GF306" s="138"/>
      <c r="GG306" s="138"/>
      <c r="GH306" s="138"/>
      <c r="GI306" s="138"/>
      <c r="GJ306" s="138"/>
      <c r="GK306" s="138"/>
      <c r="GL306" s="138"/>
      <c r="GM306" s="138"/>
      <c r="GN306" s="138"/>
      <c r="GO306" s="138"/>
      <c r="GP306" s="138"/>
      <c r="GQ306" s="138"/>
      <c r="GR306" s="138"/>
      <c r="GS306" s="138"/>
      <c r="GT306" s="138"/>
      <c r="GU306" s="138"/>
      <c r="GV306" s="138"/>
      <c r="GW306" s="138"/>
      <c r="GX306" s="138"/>
      <c r="GY306" s="138"/>
      <c r="GZ306" s="138"/>
      <c r="HA306" s="138"/>
      <c r="HB306" s="138"/>
      <c r="HC306" s="138"/>
      <c r="HD306" s="138"/>
      <c r="HE306" s="138"/>
      <c r="HF306" s="138"/>
      <c r="HG306" s="138"/>
      <c r="HH306" s="138"/>
      <c r="HI306" s="138"/>
      <c r="HJ306" s="138"/>
      <c r="HK306" s="138"/>
      <c r="HL306" s="138"/>
      <c r="HM306" s="138"/>
      <c r="HN306" s="138"/>
      <c r="HO306" s="138"/>
      <c r="HP306" s="138"/>
      <c r="HQ306" s="138"/>
      <c r="HR306" s="138"/>
      <c r="HS306" s="138"/>
      <c r="HT306" s="138"/>
      <c r="HU306" s="138"/>
      <c r="HV306" s="138"/>
      <c r="HW306" s="138"/>
      <c r="HX306" s="138"/>
      <c r="HY306" s="138"/>
      <c r="HZ306" s="138"/>
      <c r="IA306" s="138"/>
      <c r="IB306" s="138"/>
      <c r="IC306" s="138"/>
      <c r="ID306" s="138"/>
      <c r="IE306" s="138"/>
      <c r="IF306" s="138"/>
      <c r="IG306" s="138"/>
      <c r="IH306" s="138"/>
      <c r="II306" s="138"/>
      <c r="IJ306" s="138"/>
      <c r="IK306" s="138"/>
      <c r="IL306" s="138"/>
      <c r="IM306" s="138"/>
      <c r="IN306" s="138"/>
      <c r="IO306" s="138"/>
      <c r="IP306" s="138"/>
      <c r="IQ306" s="138"/>
      <c r="IR306" s="138"/>
      <c r="IS306" s="138"/>
      <c r="IT306" s="138"/>
      <c r="IU306" s="138"/>
      <c r="IV306" s="138"/>
      <c r="IW306" s="138"/>
      <c r="IX306" s="138"/>
      <c r="IY306" s="138"/>
      <c r="IZ306" s="138"/>
      <c r="JA306" s="138"/>
      <c r="JB306" s="138"/>
      <c r="JC306" s="138"/>
      <c r="JD306" s="138"/>
      <c r="JE306" s="138"/>
      <c r="JF306" s="138"/>
      <c r="JG306" s="138"/>
      <c r="JH306" s="138"/>
      <c r="JI306" s="138"/>
      <c r="JJ306" s="138"/>
      <c r="JK306" s="138"/>
      <c r="JL306" s="138"/>
      <c r="JM306" s="138"/>
      <c r="JN306" s="138"/>
      <c r="JO306" s="138"/>
      <c r="JP306" s="138"/>
      <c r="JQ306" s="138"/>
      <c r="JR306" s="138"/>
      <c r="JS306" s="138"/>
      <c r="JT306" s="138"/>
      <c r="JU306" s="138"/>
      <c r="JV306" s="138"/>
      <c r="JW306" s="138"/>
      <c r="JX306" s="138"/>
      <c r="JY306" s="138"/>
      <c r="JZ306" s="138"/>
      <c r="KA306" s="138"/>
      <c r="KB306" s="138"/>
      <c r="KC306" s="138"/>
      <c r="KD306" s="138"/>
      <c r="KE306" s="138"/>
      <c r="KF306" s="138"/>
      <c r="KG306" s="138"/>
      <c r="KH306" s="138"/>
      <c r="KI306" s="138"/>
      <c r="KJ306" s="138"/>
      <c r="KK306" s="138"/>
      <c r="KL306" s="138"/>
      <c r="KM306" s="138"/>
      <c r="KN306" s="138"/>
      <c r="KO306" s="138"/>
      <c r="KP306" s="138"/>
      <c r="KQ306" s="138"/>
      <c r="KR306" s="138"/>
      <c r="KS306" s="138"/>
      <c r="KT306" s="138"/>
      <c r="KU306" s="138"/>
      <c r="KV306" s="138"/>
      <c r="KW306" s="138"/>
      <c r="KX306" s="138"/>
      <c r="KY306" s="138"/>
      <c r="KZ306" s="138"/>
      <c r="LA306" s="138"/>
      <c r="LB306" s="138"/>
      <c r="LC306" s="138"/>
      <c r="LD306" s="138"/>
      <c r="LE306" s="138"/>
      <c r="LF306" s="138"/>
      <c r="LG306" s="138"/>
      <c r="LH306" s="138"/>
      <c r="LI306" s="138"/>
      <c r="LJ306" s="138"/>
      <c r="LK306" s="138"/>
      <c r="LL306" s="138"/>
      <c r="LM306" s="138"/>
      <c r="LN306" s="138"/>
      <c r="LO306" s="138"/>
      <c r="LP306" s="138"/>
      <c r="LQ306" s="138"/>
      <c r="LR306" s="138"/>
      <c r="LS306" s="138"/>
      <c r="LT306" s="138"/>
      <c r="LU306" s="138"/>
      <c r="LV306" s="138"/>
      <c r="LW306" s="138"/>
      <c r="LX306" s="138"/>
      <c r="LY306" s="138"/>
      <c r="LZ306" s="138"/>
      <c r="MA306" s="138"/>
      <c r="MB306" s="138"/>
      <c r="MC306" s="138"/>
      <c r="MD306" s="138"/>
      <c r="ME306" s="138"/>
      <c r="MF306" s="138"/>
      <c r="MG306" s="138"/>
      <c r="MH306" s="138"/>
      <c r="MI306" s="138"/>
      <c r="MJ306" s="138"/>
      <c r="MK306" s="138"/>
      <c r="ML306" s="138"/>
      <c r="MM306" s="138"/>
      <c r="MN306" s="138"/>
      <c r="MO306" s="138"/>
      <c r="MP306" s="138"/>
      <c r="MQ306" s="138"/>
      <c r="MR306" s="138"/>
      <c r="MS306" s="138"/>
      <c r="MT306" s="138"/>
      <c r="MU306" s="138"/>
      <c r="MV306" s="138"/>
      <c r="MW306" s="138"/>
      <c r="MX306" s="138"/>
      <c r="MY306" s="138"/>
      <c r="MZ306" s="138"/>
      <c r="NA306" s="138"/>
      <c r="NB306" s="138"/>
      <c r="NC306" s="138"/>
      <c r="ND306" s="138"/>
      <c r="NE306" s="138"/>
      <c r="NF306" s="138"/>
      <c r="NG306" s="138"/>
      <c r="NH306" s="138"/>
      <c r="NI306" s="138"/>
      <c r="NJ306" s="138"/>
      <c r="NK306" s="138"/>
      <c r="NL306" s="138"/>
      <c r="NM306" s="138"/>
      <c r="NN306" s="138"/>
      <c r="NO306" s="138"/>
      <c r="NP306" s="138"/>
      <c r="NQ306" s="138"/>
      <c r="NR306" s="138"/>
      <c r="NS306" s="138"/>
      <c r="NT306" s="138"/>
      <c r="NU306" s="138"/>
      <c r="NV306" s="138"/>
      <c r="NW306" s="138"/>
      <c r="NX306" s="138"/>
      <c r="NY306" s="138"/>
      <c r="NZ306" s="138"/>
      <c r="OA306" s="138"/>
      <c r="OB306" s="138"/>
      <c r="OC306" s="138"/>
      <c r="OD306" s="138"/>
      <c r="OE306" s="138"/>
      <c r="OF306" s="138"/>
      <c r="OG306" s="138"/>
      <c r="OH306" s="138"/>
      <c r="OI306" s="138"/>
      <c r="OJ306" s="138"/>
      <c r="OK306" s="138"/>
      <c r="OL306" s="138"/>
      <c r="OM306" s="138"/>
      <c r="ON306" s="138"/>
      <c r="OO306" s="138"/>
      <c r="OP306" s="138"/>
      <c r="OQ306" s="138"/>
      <c r="OR306" s="138"/>
      <c r="OS306" s="138"/>
      <c r="OT306" s="138"/>
      <c r="OU306" s="138"/>
      <c r="OV306" s="138"/>
      <c r="OW306" s="138"/>
      <c r="OX306" s="138"/>
      <c r="OY306" s="138"/>
      <c r="OZ306" s="138"/>
      <c r="PA306" s="138"/>
      <c r="PB306" s="138"/>
      <c r="PC306" s="138"/>
      <c r="PD306" s="138"/>
      <c r="PE306" s="138"/>
      <c r="PF306" s="138"/>
      <c r="PG306" s="138"/>
      <c r="PH306" s="138"/>
      <c r="PI306" s="138"/>
      <c r="PJ306" s="138"/>
      <c r="PK306" s="138"/>
      <c r="PL306" s="138"/>
      <c r="PM306" s="138"/>
      <c r="PN306" s="138"/>
      <c r="PO306" s="138"/>
      <c r="PP306" s="138"/>
      <c r="PQ306" s="138"/>
      <c r="PR306" s="138"/>
      <c r="PS306" s="138"/>
      <c r="PT306" s="138"/>
      <c r="PU306" s="138"/>
      <c r="PV306" s="138"/>
      <c r="PW306" s="138"/>
      <c r="PX306" s="138"/>
      <c r="PY306" s="138"/>
      <c r="PZ306" s="138"/>
      <c r="QA306" s="138"/>
      <c r="QB306" s="138"/>
      <c r="QC306" s="138"/>
      <c r="QD306" s="138"/>
      <c r="QE306" s="138"/>
      <c r="QF306" s="138"/>
      <c r="QG306" s="138"/>
      <c r="QH306" s="138"/>
      <c r="QI306" s="138"/>
      <c r="QJ306" s="138"/>
      <c r="QK306" s="138"/>
      <c r="QL306" s="138"/>
      <c r="QM306" s="138"/>
      <c r="QN306" s="138"/>
      <c r="QO306" s="138"/>
      <c r="QP306" s="138"/>
      <c r="QQ306" s="138"/>
      <c r="QR306" s="138"/>
      <c r="QS306" s="138"/>
      <c r="QT306" s="138"/>
      <c r="QU306" s="138"/>
      <c r="QV306" s="138"/>
      <c r="QW306" s="138"/>
      <c r="QX306" s="138"/>
      <c r="QY306" s="138"/>
      <c r="QZ306" s="138"/>
      <c r="RA306" s="138"/>
      <c r="RB306" s="138"/>
      <c r="RC306" s="138"/>
      <c r="RD306" s="138"/>
      <c r="RE306" s="138"/>
      <c r="RF306" s="138"/>
      <c r="RG306" s="138"/>
      <c r="RH306" s="138"/>
      <c r="RI306" s="138"/>
      <c r="RJ306" s="138"/>
      <c r="RK306" s="138"/>
      <c r="RL306" s="138"/>
      <c r="RM306" s="138"/>
      <c r="RN306" s="138"/>
      <c r="RO306" s="138"/>
      <c r="RP306" s="138"/>
      <c r="RQ306" s="138"/>
      <c r="RR306" s="138"/>
      <c r="RS306" s="138"/>
      <c r="RT306" s="138"/>
      <c r="RU306" s="138"/>
      <c r="RV306" s="138"/>
      <c r="RW306" s="138"/>
      <c r="RX306" s="138"/>
      <c r="RY306" s="138"/>
      <c r="RZ306" s="138"/>
      <c r="SA306" s="138"/>
      <c r="SB306" s="138"/>
      <c r="SC306" s="138"/>
      <c r="SD306" s="138"/>
      <c r="SE306" s="138"/>
      <c r="SF306" s="138"/>
      <c r="SG306" s="138"/>
      <c r="SH306" s="138"/>
      <c r="SI306" s="138"/>
      <c r="SJ306" s="138"/>
      <c r="SK306" s="138"/>
      <c r="SL306" s="138"/>
      <c r="SM306" s="138"/>
      <c r="SN306" s="138"/>
      <c r="SO306" s="138"/>
      <c r="SP306" s="138"/>
      <c r="SQ306" s="138"/>
      <c r="SR306" s="138"/>
      <c r="SS306" s="138"/>
      <c r="ST306" s="138"/>
      <c r="SU306" s="138"/>
      <c r="SV306" s="138"/>
      <c r="SW306" s="138"/>
      <c r="SX306" s="138"/>
      <c r="SY306" s="138"/>
      <c r="SZ306" s="138"/>
      <c r="TA306" s="138"/>
      <c r="TB306" s="138"/>
      <c r="TC306" s="138"/>
      <c r="TD306" s="138"/>
      <c r="TE306" s="138"/>
      <c r="TF306" s="138"/>
      <c r="TG306" s="138"/>
      <c r="TH306" s="138"/>
      <c r="TI306" s="138"/>
      <c r="TJ306" s="138"/>
      <c r="TK306" s="138"/>
      <c r="TL306" s="138"/>
      <c r="TM306" s="138"/>
      <c r="TN306" s="138"/>
      <c r="TO306" s="138"/>
      <c r="TP306" s="138"/>
      <c r="TQ306" s="138"/>
      <c r="TR306" s="138"/>
      <c r="TS306" s="138"/>
      <c r="TT306" s="138"/>
      <c r="TU306" s="138"/>
      <c r="TV306" s="138"/>
      <c r="TW306" s="138"/>
      <c r="TX306" s="138"/>
      <c r="TY306" s="138"/>
      <c r="TZ306" s="138"/>
      <c r="UA306" s="138"/>
      <c r="UB306" s="138"/>
      <c r="UC306" s="138"/>
      <c r="UD306" s="138"/>
      <c r="UE306" s="138"/>
      <c r="UF306" s="138"/>
      <c r="UG306" s="138"/>
      <c r="UH306" s="138"/>
      <c r="UI306" s="138"/>
      <c r="UJ306" s="138"/>
      <c r="UK306" s="138"/>
      <c r="UL306" s="138"/>
      <c r="UM306" s="138"/>
      <c r="UN306" s="138"/>
      <c r="UO306" s="138"/>
      <c r="UP306" s="138"/>
      <c r="UQ306" s="138"/>
      <c r="UR306" s="138"/>
      <c r="US306" s="138"/>
      <c r="UT306" s="138"/>
      <c r="UU306" s="138"/>
      <c r="UV306" s="138"/>
      <c r="UW306" s="138"/>
      <c r="UX306" s="138"/>
      <c r="UY306" s="138"/>
      <c r="UZ306" s="138"/>
      <c r="VA306" s="138"/>
      <c r="VB306" s="138"/>
      <c r="VC306" s="138"/>
      <c r="VD306" s="138"/>
      <c r="VE306" s="138"/>
      <c r="VF306" s="138"/>
      <c r="VG306" s="138"/>
      <c r="VH306" s="138"/>
      <c r="VI306" s="138"/>
      <c r="VJ306" s="138"/>
      <c r="VK306" s="138"/>
      <c r="VL306" s="138"/>
      <c r="VM306" s="138"/>
      <c r="VN306" s="138"/>
      <c r="VO306" s="138"/>
      <c r="VP306" s="138"/>
      <c r="VQ306" s="138"/>
      <c r="VR306" s="138"/>
      <c r="VS306" s="138"/>
      <c r="VT306" s="138"/>
      <c r="VU306" s="138"/>
      <c r="VV306" s="138"/>
      <c r="VW306" s="138"/>
      <c r="VX306" s="138"/>
      <c r="VY306" s="138"/>
      <c r="VZ306" s="138"/>
      <c r="WA306" s="138"/>
      <c r="WB306" s="138"/>
      <c r="WC306" s="138"/>
      <c r="WD306" s="138"/>
      <c r="WE306" s="138"/>
      <c r="WF306" s="138"/>
      <c r="WG306" s="138"/>
      <c r="WH306" s="138"/>
      <c r="WI306" s="138"/>
      <c r="WJ306" s="138"/>
      <c r="WK306" s="138"/>
      <c r="WL306" s="138"/>
      <c r="WM306" s="138"/>
      <c r="WN306" s="138"/>
      <c r="WO306" s="138"/>
      <c r="WP306" s="138"/>
      <c r="WQ306" s="138"/>
      <c r="WR306" s="138"/>
      <c r="WS306" s="138"/>
      <c r="WT306" s="138"/>
      <c r="WU306" s="138"/>
      <c r="WV306" s="138"/>
      <c r="WW306" s="138"/>
      <c r="WX306" s="138"/>
      <c r="WY306" s="138"/>
      <c r="WZ306" s="138"/>
      <c r="XA306" s="138"/>
      <c r="XB306" s="138"/>
      <c r="XC306" s="138"/>
      <c r="XD306" s="138"/>
      <c r="XE306" s="138"/>
      <c r="XF306" s="138"/>
      <c r="XG306" s="138"/>
      <c r="XH306" s="138"/>
      <c r="XI306" s="138"/>
      <c r="XJ306" s="138"/>
      <c r="XK306" s="138"/>
      <c r="XL306" s="138"/>
      <c r="XM306" s="138"/>
      <c r="XN306" s="138"/>
      <c r="XO306" s="138"/>
      <c r="XP306" s="138"/>
      <c r="XQ306" s="138"/>
      <c r="XR306" s="138"/>
      <c r="XS306" s="138"/>
      <c r="XT306" s="138"/>
      <c r="XU306" s="138"/>
      <c r="XV306" s="138"/>
      <c r="XW306" s="138"/>
      <c r="XX306" s="138"/>
      <c r="XY306" s="138"/>
      <c r="XZ306" s="138"/>
      <c r="YA306" s="138"/>
      <c r="YB306" s="138"/>
      <c r="YC306" s="138"/>
      <c r="YD306" s="138"/>
      <c r="YE306" s="138"/>
      <c r="YF306" s="138"/>
      <c r="YG306" s="138"/>
      <c r="YH306" s="138"/>
      <c r="YI306" s="138"/>
      <c r="YJ306" s="138"/>
      <c r="YK306" s="138"/>
      <c r="YL306" s="138"/>
      <c r="YM306" s="138"/>
      <c r="YN306" s="138"/>
      <c r="YO306" s="138"/>
      <c r="YP306" s="138"/>
      <c r="YQ306" s="138"/>
      <c r="YR306" s="138"/>
      <c r="YS306" s="138"/>
      <c r="YT306" s="138"/>
      <c r="YU306" s="138"/>
      <c r="YV306" s="138"/>
      <c r="YW306" s="138"/>
      <c r="YX306" s="138"/>
      <c r="YY306" s="138"/>
      <c r="YZ306" s="138"/>
      <c r="ZA306" s="138"/>
      <c r="ZB306" s="138"/>
      <c r="ZC306" s="138"/>
      <c r="ZD306" s="138"/>
      <c r="ZE306" s="138"/>
      <c r="ZF306" s="138"/>
      <c r="ZG306" s="138"/>
      <c r="ZH306" s="138"/>
      <c r="ZI306" s="138"/>
      <c r="ZJ306" s="138"/>
      <c r="ZK306" s="138"/>
      <c r="ZL306" s="138"/>
      <c r="ZM306" s="138"/>
      <c r="ZN306" s="138"/>
      <c r="ZO306" s="138"/>
      <c r="ZP306" s="138"/>
      <c r="ZQ306" s="138"/>
      <c r="ZR306" s="138"/>
      <c r="ZS306" s="138"/>
      <c r="ZT306" s="138"/>
      <c r="ZU306" s="138"/>
      <c r="ZV306" s="138"/>
      <c r="ZW306" s="138"/>
      <c r="ZX306" s="138"/>
      <c r="ZY306" s="138"/>
      <c r="ZZ306" s="138"/>
      <c r="AAA306" s="138"/>
      <c r="AAB306" s="138"/>
      <c r="AAC306" s="138"/>
      <c r="AAD306" s="138"/>
      <c r="AAE306" s="138"/>
      <c r="AAF306" s="138"/>
      <c r="AAG306" s="138"/>
      <c r="AAH306" s="138"/>
      <c r="AAI306" s="138"/>
      <c r="AAJ306" s="138"/>
      <c r="AAK306" s="138"/>
      <c r="AAL306" s="138"/>
      <c r="AAM306" s="138"/>
      <c r="AAN306" s="138"/>
      <c r="AAO306" s="138"/>
      <c r="AAP306" s="138"/>
      <c r="AAQ306" s="138"/>
      <c r="AAR306" s="138"/>
      <c r="AAS306" s="138"/>
      <c r="AAT306" s="138"/>
      <c r="AAU306" s="138"/>
      <c r="AAV306" s="138"/>
      <c r="AAW306" s="138"/>
      <c r="AAX306" s="138"/>
      <c r="AAY306" s="138"/>
      <c r="AAZ306" s="138"/>
      <c r="ABA306" s="138"/>
      <c r="ABB306" s="138"/>
      <c r="ABC306" s="138"/>
      <c r="ABD306" s="138"/>
      <c r="ABE306" s="138"/>
      <c r="ABF306" s="138"/>
      <c r="ABG306" s="138"/>
      <c r="ABH306" s="138"/>
      <c r="ABI306" s="138"/>
      <c r="ABJ306" s="138"/>
      <c r="ABK306" s="138"/>
      <c r="ABL306" s="138"/>
      <c r="ABM306" s="138"/>
      <c r="ABN306" s="138"/>
      <c r="ABO306" s="138"/>
      <c r="ABP306" s="138"/>
      <c r="ABQ306" s="138"/>
      <c r="ABR306" s="138"/>
      <c r="ABS306" s="138"/>
      <c r="ABT306" s="138"/>
      <c r="ABU306" s="138"/>
      <c r="ABV306" s="138"/>
      <c r="ABW306" s="138"/>
      <c r="ABX306" s="138"/>
      <c r="ABY306" s="138"/>
      <c r="ABZ306" s="138"/>
      <c r="ACA306" s="138"/>
      <c r="ACB306" s="138"/>
      <c r="ACC306" s="138"/>
      <c r="ACD306" s="138"/>
      <c r="ACE306" s="138"/>
      <c r="ACF306" s="138"/>
      <c r="ACG306" s="138"/>
      <c r="ACH306" s="138"/>
      <c r="ACI306" s="138"/>
      <c r="ACJ306" s="138"/>
      <c r="ACK306" s="138"/>
      <c r="ACL306" s="138"/>
      <c r="ACM306" s="138"/>
      <c r="ACN306" s="138"/>
      <c r="ACO306" s="138"/>
      <c r="ACP306" s="138"/>
      <c r="ACQ306" s="138"/>
      <c r="ACR306" s="138"/>
      <c r="ACS306" s="138"/>
      <c r="ACT306" s="138"/>
      <c r="ACU306" s="138"/>
      <c r="ACV306" s="138"/>
      <c r="ACW306" s="138"/>
      <c r="ACX306" s="138"/>
      <c r="ACY306" s="138"/>
      <c r="ACZ306" s="138"/>
      <c r="ADA306" s="138"/>
      <c r="ADB306" s="138"/>
      <c r="ADC306" s="138"/>
      <c r="ADD306" s="138"/>
      <c r="ADE306" s="138"/>
      <c r="ADF306" s="138"/>
      <c r="ADG306" s="138"/>
      <c r="ADH306" s="138"/>
      <c r="ADI306" s="138"/>
      <c r="ADJ306" s="138"/>
      <c r="ADK306" s="138"/>
      <c r="ADL306" s="138"/>
      <c r="ADM306" s="138"/>
      <c r="ADN306" s="138"/>
      <c r="ADO306" s="138"/>
      <c r="ADP306" s="138"/>
      <c r="ADQ306" s="138"/>
      <c r="ADR306" s="138"/>
      <c r="ADS306" s="138"/>
      <c r="ADT306" s="138"/>
      <c r="ADU306" s="138"/>
      <c r="ADV306" s="138"/>
      <c r="ADW306" s="138"/>
      <c r="ADX306" s="138"/>
      <c r="ADY306" s="138"/>
      <c r="ADZ306" s="138"/>
      <c r="AEA306" s="138"/>
      <c r="AEB306" s="138"/>
      <c r="AEC306" s="138"/>
      <c r="AED306" s="138"/>
      <c r="AEE306" s="138"/>
      <c r="AEF306" s="138"/>
      <c r="AEG306" s="138"/>
      <c r="AEH306" s="138"/>
      <c r="AEI306" s="138"/>
      <c r="AEJ306" s="138"/>
      <c r="AEK306" s="138"/>
      <c r="AEL306" s="138"/>
      <c r="AEM306" s="138"/>
      <c r="AEN306" s="138"/>
      <c r="AEO306" s="138"/>
      <c r="AEP306" s="138"/>
      <c r="AEQ306" s="138"/>
      <c r="AER306" s="138"/>
      <c r="AES306" s="138"/>
      <c r="AET306" s="138"/>
      <c r="AEU306" s="138"/>
      <c r="AEV306" s="138"/>
      <c r="AEW306" s="138"/>
      <c r="AEX306" s="138"/>
      <c r="AEY306" s="138"/>
      <c r="AEZ306" s="138"/>
      <c r="AFA306" s="138"/>
      <c r="AFB306" s="138"/>
      <c r="AFC306" s="138"/>
      <c r="AFD306" s="138"/>
      <c r="AFE306" s="138"/>
      <c r="AFF306" s="138"/>
      <c r="AFG306" s="138"/>
      <c r="AFH306" s="138"/>
      <c r="AFI306" s="138"/>
      <c r="AFJ306" s="138"/>
      <c r="AFK306" s="138"/>
      <c r="AFL306" s="138"/>
      <c r="AFM306" s="138"/>
      <c r="AFN306" s="138"/>
      <c r="AFO306" s="138"/>
      <c r="AFP306" s="138"/>
      <c r="AFQ306" s="138"/>
      <c r="AFR306" s="138"/>
      <c r="AFS306" s="138"/>
      <c r="AFT306" s="138"/>
      <c r="AFU306" s="138"/>
      <c r="AFV306" s="138"/>
      <c r="AFW306" s="138"/>
      <c r="AFX306" s="138"/>
      <c r="AFY306" s="138"/>
      <c r="AFZ306" s="138"/>
      <c r="AGA306" s="138"/>
      <c r="AGB306" s="138"/>
      <c r="AGC306" s="138"/>
      <c r="AGD306" s="138"/>
      <c r="AGE306" s="138"/>
      <c r="AGF306" s="138"/>
      <c r="AGG306" s="138"/>
      <c r="AGH306" s="138"/>
      <c r="AGI306" s="138"/>
      <c r="AGJ306" s="138"/>
      <c r="AGK306" s="138"/>
      <c r="AGL306" s="138"/>
      <c r="AGM306" s="138"/>
      <c r="AGN306" s="138"/>
      <c r="AGO306" s="138"/>
      <c r="AGP306" s="138"/>
      <c r="AGQ306" s="138"/>
      <c r="AGR306" s="138"/>
      <c r="AGS306" s="138"/>
      <c r="AGT306" s="138"/>
      <c r="AGU306" s="138"/>
      <c r="AGV306" s="138"/>
      <c r="AGW306" s="138"/>
      <c r="AGX306" s="138"/>
      <c r="AGY306" s="138"/>
      <c r="AGZ306" s="138"/>
      <c r="AHA306" s="138"/>
      <c r="AHB306" s="138"/>
      <c r="AHC306" s="138"/>
      <c r="AHD306" s="138"/>
      <c r="AHE306" s="138"/>
      <c r="AHF306" s="138"/>
      <c r="AHG306" s="138"/>
      <c r="AHH306" s="138"/>
      <c r="AHI306" s="138"/>
      <c r="AHJ306" s="138"/>
      <c r="AHK306" s="138"/>
      <c r="AHL306" s="138"/>
      <c r="AHM306" s="138"/>
      <c r="AHN306" s="138"/>
      <c r="AHO306" s="138"/>
      <c r="AHP306" s="138"/>
      <c r="AHQ306" s="138"/>
      <c r="AHR306" s="138"/>
      <c r="AHS306" s="138"/>
      <c r="AHT306" s="138"/>
      <c r="AHU306" s="138"/>
      <c r="AHV306" s="138"/>
      <c r="AHW306" s="138"/>
      <c r="AHX306" s="138"/>
      <c r="AHY306" s="138"/>
      <c r="AHZ306" s="138"/>
      <c r="AIA306" s="138"/>
      <c r="AIB306" s="138"/>
      <c r="AIC306" s="138"/>
      <c r="AID306" s="138"/>
      <c r="AIE306" s="138"/>
      <c r="AIF306" s="138"/>
      <c r="AIG306" s="138"/>
      <c r="AIH306" s="138"/>
      <c r="AII306" s="138"/>
      <c r="AIJ306" s="138"/>
      <c r="AIK306" s="138"/>
      <c r="AIL306" s="138"/>
      <c r="AIM306" s="138"/>
      <c r="AIN306" s="138"/>
      <c r="AIO306" s="138"/>
      <c r="AIP306" s="138"/>
      <c r="AIQ306" s="138"/>
      <c r="AIR306" s="138"/>
      <c r="AIS306" s="138"/>
      <c r="AIT306" s="138"/>
      <c r="AIU306" s="138"/>
      <c r="AIV306" s="138"/>
      <c r="AIW306" s="138"/>
      <c r="AIX306" s="138"/>
      <c r="AIY306" s="138"/>
      <c r="AIZ306" s="138"/>
      <c r="AJA306" s="138"/>
      <c r="AJB306" s="138"/>
      <c r="AJC306" s="138"/>
      <c r="AJD306" s="138"/>
      <c r="AJE306" s="138"/>
      <c r="AJF306" s="138"/>
      <c r="AJG306" s="138"/>
      <c r="AJH306" s="138"/>
      <c r="AJI306" s="138"/>
      <c r="AJJ306" s="138"/>
      <c r="AJK306" s="138"/>
      <c r="AJL306" s="138"/>
      <c r="AJM306" s="138"/>
      <c r="AJN306" s="138"/>
      <c r="AJO306" s="138"/>
      <c r="AJP306" s="138"/>
      <c r="AJQ306" s="138"/>
      <c r="AJR306" s="138"/>
      <c r="AJS306" s="138"/>
      <c r="AJT306" s="138"/>
      <c r="AJU306" s="138"/>
      <c r="AJV306" s="138"/>
      <c r="AJW306" s="138"/>
      <c r="AJX306" s="138"/>
      <c r="AJY306" s="138"/>
      <c r="AJZ306" s="138"/>
      <c r="AKA306" s="138"/>
      <c r="AKB306" s="138"/>
      <c r="AKC306" s="138"/>
      <c r="AKD306" s="138"/>
      <c r="AKE306" s="138"/>
      <c r="AKF306" s="138"/>
      <c r="AKG306" s="138"/>
      <c r="AKH306" s="138"/>
      <c r="AKI306" s="138"/>
      <c r="AKJ306" s="138"/>
      <c r="AKK306" s="138"/>
      <c r="AKL306" s="138"/>
      <c r="AKM306" s="138"/>
      <c r="AKN306" s="138"/>
      <c r="AKO306" s="138"/>
      <c r="AKP306" s="138"/>
      <c r="AKQ306" s="138"/>
      <c r="AKR306" s="138"/>
      <c r="AKS306" s="138"/>
      <c r="AKT306" s="138"/>
      <c r="AKU306" s="138"/>
      <c r="AKV306" s="138"/>
      <c r="AKW306" s="138"/>
      <c r="AKX306" s="138"/>
      <c r="AKY306" s="138"/>
      <c r="AKZ306" s="138"/>
      <c r="ALA306" s="138"/>
      <c r="ALB306" s="138"/>
      <c r="ALC306" s="138"/>
      <c r="ALD306" s="138"/>
      <c r="ALE306" s="138"/>
      <c r="ALF306" s="138"/>
      <c r="ALG306" s="138"/>
      <c r="ALH306" s="138"/>
      <c r="ALI306" s="138"/>
      <c r="ALJ306" s="138"/>
      <c r="ALK306" s="138"/>
      <c r="ALL306" s="138"/>
      <c r="ALM306" s="138"/>
      <c r="ALN306" s="138"/>
      <c r="ALO306" s="138"/>
      <c r="ALP306" s="138"/>
      <c r="ALQ306" s="138"/>
      <c r="ALR306" s="138"/>
      <c r="ALS306" s="138"/>
      <c r="ALT306" s="138"/>
      <c r="ALU306" s="138"/>
      <c r="ALV306" s="138"/>
      <c r="ALW306" s="138"/>
      <c r="ALX306" s="138"/>
      <c r="ALY306" s="138"/>
      <c r="ALZ306" s="138"/>
      <c r="AMA306" s="138"/>
      <c r="AMB306" s="138"/>
      <c r="AMC306" s="138"/>
      <c r="AMD306" s="138"/>
      <c r="AME306" s="138"/>
      <c r="AMF306" s="138"/>
      <c r="AMG306" s="138"/>
      <c r="AMH306" s="138"/>
      <c r="AMI306" s="138"/>
      <c r="AMJ306" s="138"/>
      <c r="AMK306" s="138"/>
    </row>
    <row r="307" spans="1:1025" s="140" customFormat="1" x14ac:dyDescent="0.15">
      <c r="A307" s="210"/>
      <c r="B307" s="106"/>
      <c r="C307" s="137"/>
      <c r="D307" s="137"/>
      <c r="E307" s="137"/>
      <c r="F307" s="138"/>
      <c r="G307" s="138"/>
      <c r="H307" s="138"/>
      <c r="I307" s="138"/>
      <c r="J307" s="139"/>
      <c r="K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CA307" s="138"/>
      <c r="CB307" s="138"/>
      <c r="CC307" s="138"/>
      <c r="CD307" s="138"/>
      <c r="CE307" s="138"/>
      <c r="CF307" s="138"/>
      <c r="CG307" s="138"/>
      <c r="CH307" s="138"/>
      <c r="CI307" s="138"/>
      <c r="CJ307" s="138"/>
      <c r="CK307" s="138"/>
      <c r="CL307" s="138"/>
      <c r="CM307" s="138"/>
      <c r="CN307" s="138"/>
      <c r="CO307" s="138"/>
      <c r="CP307" s="138"/>
      <c r="CQ307" s="138"/>
      <c r="CR307" s="138"/>
      <c r="CS307" s="138"/>
      <c r="CT307" s="138"/>
      <c r="CU307" s="138"/>
      <c r="CV307" s="138"/>
      <c r="CW307" s="138"/>
      <c r="CX307" s="138"/>
      <c r="CY307" s="138"/>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38"/>
      <c r="EA307" s="138"/>
      <c r="EB307" s="138"/>
      <c r="EC307" s="138"/>
      <c r="ED307" s="138"/>
      <c r="EE307" s="138"/>
      <c r="EF307" s="138"/>
      <c r="EG307" s="138"/>
      <c r="EH307" s="138"/>
      <c r="EI307" s="138"/>
      <c r="EJ307" s="138"/>
      <c r="EK307" s="138"/>
      <c r="EL307" s="138"/>
      <c r="EM307" s="138"/>
      <c r="EN307" s="138"/>
      <c r="EO307" s="138"/>
      <c r="EP307" s="138"/>
      <c r="EQ307" s="138"/>
      <c r="ER307" s="138"/>
      <c r="ES307" s="138"/>
      <c r="ET307" s="138"/>
      <c r="EU307" s="138"/>
      <c r="EV307" s="138"/>
      <c r="EW307" s="138"/>
      <c r="EX307" s="138"/>
      <c r="EY307" s="138"/>
      <c r="EZ307" s="138"/>
      <c r="FA307" s="138"/>
      <c r="FB307" s="138"/>
      <c r="FC307" s="138"/>
      <c r="FD307" s="138"/>
      <c r="FE307" s="138"/>
      <c r="FF307" s="138"/>
      <c r="FG307" s="138"/>
      <c r="FH307" s="138"/>
      <c r="FI307" s="138"/>
      <c r="FJ307" s="138"/>
      <c r="FK307" s="138"/>
      <c r="FL307" s="138"/>
      <c r="FM307" s="138"/>
      <c r="FN307" s="138"/>
      <c r="FO307" s="138"/>
      <c r="FP307" s="138"/>
      <c r="FQ307" s="138"/>
      <c r="FR307" s="138"/>
      <c r="FS307" s="138"/>
      <c r="FT307" s="138"/>
      <c r="FU307" s="138"/>
      <c r="FV307" s="138"/>
      <c r="FW307" s="138"/>
      <c r="FX307" s="138"/>
      <c r="FY307" s="138"/>
      <c r="FZ307" s="138"/>
      <c r="GA307" s="138"/>
      <c r="GB307" s="138"/>
      <c r="GC307" s="138"/>
      <c r="GD307" s="138"/>
      <c r="GE307" s="138"/>
      <c r="GF307" s="138"/>
      <c r="GG307" s="138"/>
      <c r="GH307" s="138"/>
      <c r="GI307" s="138"/>
      <c r="GJ307" s="138"/>
      <c r="GK307" s="138"/>
      <c r="GL307" s="138"/>
      <c r="GM307" s="138"/>
      <c r="GN307" s="138"/>
      <c r="GO307" s="138"/>
      <c r="GP307" s="138"/>
      <c r="GQ307" s="138"/>
      <c r="GR307" s="138"/>
      <c r="GS307" s="138"/>
      <c r="GT307" s="138"/>
      <c r="GU307" s="138"/>
      <c r="GV307" s="138"/>
      <c r="GW307" s="138"/>
      <c r="GX307" s="138"/>
      <c r="GY307" s="138"/>
      <c r="GZ307" s="138"/>
      <c r="HA307" s="138"/>
      <c r="HB307" s="138"/>
      <c r="HC307" s="138"/>
      <c r="HD307" s="138"/>
      <c r="HE307" s="138"/>
      <c r="HF307" s="138"/>
      <c r="HG307" s="138"/>
      <c r="HH307" s="138"/>
      <c r="HI307" s="138"/>
      <c r="HJ307" s="138"/>
      <c r="HK307" s="138"/>
      <c r="HL307" s="138"/>
      <c r="HM307" s="138"/>
      <c r="HN307" s="138"/>
      <c r="HO307" s="138"/>
      <c r="HP307" s="138"/>
      <c r="HQ307" s="138"/>
      <c r="HR307" s="138"/>
      <c r="HS307" s="138"/>
      <c r="HT307" s="138"/>
      <c r="HU307" s="138"/>
      <c r="HV307" s="138"/>
      <c r="HW307" s="138"/>
      <c r="HX307" s="138"/>
      <c r="HY307" s="138"/>
      <c r="HZ307" s="138"/>
      <c r="IA307" s="138"/>
      <c r="IB307" s="138"/>
      <c r="IC307" s="138"/>
      <c r="ID307" s="138"/>
      <c r="IE307" s="138"/>
      <c r="IF307" s="138"/>
      <c r="IG307" s="138"/>
      <c r="IH307" s="138"/>
      <c r="II307" s="138"/>
      <c r="IJ307" s="138"/>
      <c r="IK307" s="138"/>
      <c r="IL307" s="138"/>
      <c r="IM307" s="138"/>
      <c r="IN307" s="138"/>
      <c r="IO307" s="138"/>
      <c r="IP307" s="138"/>
      <c r="IQ307" s="138"/>
      <c r="IR307" s="138"/>
      <c r="IS307" s="138"/>
      <c r="IT307" s="138"/>
      <c r="IU307" s="138"/>
      <c r="IV307" s="138"/>
      <c r="IW307" s="138"/>
      <c r="IX307" s="138"/>
      <c r="IY307" s="138"/>
      <c r="IZ307" s="138"/>
      <c r="JA307" s="138"/>
      <c r="JB307" s="138"/>
      <c r="JC307" s="138"/>
      <c r="JD307" s="138"/>
      <c r="JE307" s="138"/>
      <c r="JF307" s="138"/>
      <c r="JG307" s="138"/>
      <c r="JH307" s="138"/>
      <c r="JI307" s="138"/>
      <c r="JJ307" s="138"/>
      <c r="JK307" s="138"/>
      <c r="JL307" s="138"/>
      <c r="JM307" s="138"/>
      <c r="JN307" s="138"/>
      <c r="JO307" s="138"/>
      <c r="JP307" s="138"/>
      <c r="JQ307" s="138"/>
      <c r="JR307" s="138"/>
      <c r="JS307" s="138"/>
      <c r="JT307" s="138"/>
      <c r="JU307" s="138"/>
      <c r="JV307" s="138"/>
      <c r="JW307" s="138"/>
      <c r="JX307" s="138"/>
      <c r="JY307" s="138"/>
      <c r="JZ307" s="138"/>
      <c r="KA307" s="138"/>
      <c r="KB307" s="138"/>
      <c r="KC307" s="138"/>
      <c r="KD307" s="138"/>
      <c r="KE307" s="138"/>
      <c r="KF307" s="138"/>
      <c r="KG307" s="138"/>
      <c r="KH307" s="138"/>
      <c r="KI307" s="138"/>
      <c r="KJ307" s="138"/>
      <c r="KK307" s="138"/>
      <c r="KL307" s="138"/>
      <c r="KM307" s="138"/>
      <c r="KN307" s="138"/>
      <c r="KO307" s="138"/>
      <c r="KP307" s="138"/>
      <c r="KQ307" s="138"/>
      <c r="KR307" s="138"/>
      <c r="KS307" s="138"/>
      <c r="KT307" s="138"/>
      <c r="KU307" s="138"/>
      <c r="KV307" s="138"/>
      <c r="KW307" s="138"/>
      <c r="KX307" s="138"/>
      <c r="KY307" s="138"/>
      <c r="KZ307" s="138"/>
      <c r="LA307" s="138"/>
      <c r="LB307" s="138"/>
      <c r="LC307" s="138"/>
      <c r="LD307" s="138"/>
      <c r="LE307" s="138"/>
      <c r="LF307" s="138"/>
      <c r="LG307" s="138"/>
      <c r="LH307" s="138"/>
      <c r="LI307" s="138"/>
      <c r="LJ307" s="138"/>
      <c r="LK307" s="138"/>
      <c r="LL307" s="138"/>
      <c r="LM307" s="138"/>
      <c r="LN307" s="138"/>
      <c r="LO307" s="138"/>
      <c r="LP307" s="138"/>
      <c r="LQ307" s="138"/>
      <c r="LR307" s="138"/>
      <c r="LS307" s="138"/>
      <c r="LT307" s="138"/>
      <c r="LU307" s="138"/>
      <c r="LV307" s="138"/>
      <c r="LW307" s="138"/>
      <c r="LX307" s="138"/>
      <c r="LY307" s="138"/>
      <c r="LZ307" s="138"/>
      <c r="MA307" s="138"/>
      <c r="MB307" s="138"/>
      <c r="MC307" s="138"/>
      <c r="MD307" s="138"/>
      <c r="ME307" s="138"/>
      <c r="MF307" s="138"/>
      <c r="MG307" s="138"/>
      <c r="MH307" s="138"/>
      <c r="MI307" s="138"/>
      <c r="MJ307" s="138"/>
      <c r="MK307" s="138"/>
      <c r="ML307" s="138"/>
      <c r="MM307" s="138"/>
      <c r="MN307" s="138"/>
      <c r="MO307" s="138"/>
      <c r="MP307" s="138"/>
      <c r="MQ307" s="138"/>
      <c r="MR307" s="138"/>
      <c r="MS307" s="138"/>
      <c r="MT307" s="138"/>
      <c r="MU307" s="138"/>
      <c r="MV307" s="138"/>
      <c r="MW307" s="138"/>
      <c r="MX307" s="138"/>
      <c r="MY307" s="138"/>
      <c r="MZ307" s="138"/>
      <c r="NA307" s="138"/>
      <c r="NB307" s="138"/>
      <c r="NC307" s="138"/>
      <c r="ND307" s="138"/>
      <c r="NE307" s="138"/>
      <c r="NF307" s="138"/>
      <c r="NG307" s="138"/>
      <c r="NH307" s="138"/>
      <c r="NI307" s="138"/>
      <c r="NJ307" s="138"/>
      <c r="NK307" s="138"/>
      <c r="NL307" s="138"/>
      <c r="NM307" s="138"/>
      <c r="NN307" s="138"/>
      <c r="NO307" s="138"/>
      <c r="NP307" s="138"/>
      <c r="NQ307" s="138"/>
      <c r="NR307" s="138"/>
      <c r="NS307" s="138"/>
      <c r="NT307" s="138"/>
      <c r="NU307" s="138"/>
      <c r="NV307" s="138"/>
      <c r="NW307" s="138"/>
      <c r="NX307" s="138"/>
      <c r="NY307" s="138"/>
      <c r="NZ307" s="138"/>
      <c r="OA307" s="138"/>
      <c r="OB307" s="138"/>
      <c r="OC307" s="138"/>
      <c r="OD307" s="138"/>
      <c r="OE307" s="138"/>
      <c r="OF307" s="138"/>
      <c r="OG307" s="138"/>
      <c r="OH307" s="138"/>
      <c r="OI307" s="138"/>
      <c r="OJ307" s="138"/>
      <c r="OK307" s="138"/>
      <c r="OL307" s="138"/>
      <c r="OM307" s="138"/>
      <c r="ON307" s="138"/>
      <c r="OO307" s="138"/>
      <c r="OP307" s="138"/>
      <c r="OQ307" s="138"/>
      <c r="OR307" s="138"/>
      <c r="OS307" s="138"/>
      <c r="OT307" s="138"/>
      <c r="OU307" s="138"/>
      <c r="OV307" s="138"/>
      <c r="OW307" s="138"/>
      <c r="OX307" s="138"/>
      <c r="OY307" s="138"/>
      <c r="OZ307" s="138"/>
      <c r="PA307" s="138"/>
      <c r="PB307" s="138"/>
      <c r="PC307" s="138"/>
      <c r="PD307" s="138"/>
      <c r="PE307" s="138"/>
      <c r="PF307" s="138"/>
      <c r="PG307" s="138"/>
      <c r="PH307" s="138"/>
      <c r="PI307" s="138"/>
      <c r="PJ307" s="138"/>
      <c r="PK307" s="138"/>
      <c r="PL307" s="138"/>
      <c r="PM307" s="138"/>
      <c r="PN307" s="138"/>
      <c r="PO307" s="138"/>
      <c r="PP307" s="138"/>
      <c r="PQ307" s="138"/>
      <c r="PR307" s="138"/>
      <c r="PS307" s="138"/>
      <c r="PT307" s="138"/>
      <c r="PU307" s="138"/>
      <c r="PV307" s="138"/>
      <c r="PW307" s="138"/>
      <c r="PX307" s="138"/>
      <c r="PY307" s="138"/>
      <c r="PZ307" s="138"/>
      <c r="QA307" s="138"/>
      <c r="QB307" s="138"/>
      <c r="QC307" s="138"/>
      <c r="QD307" s="138"/>
      <c r="QE307" s="138"/>
      <c r="QF307" s="138"/>
      <c r="QG307" s="138"/>
      <c r="QH307" s="138"/>
      <c r="QI307" s="138"/>
      <c r="QJ307" s="138"/>
      <c r="QK307" s="138"/>
      <c r="QL307" s="138"/>
      <c r="QM307" s="138"/>
      <c r="QN307" s="138"/>
      <c r="QO307" s="138"/>
      <c r="QP307" s="138"/>
      <c r="QQ307" s="138"/>
      <c r="QR307" s="138"/>
      <c r="QS307" s="138"/>
      <c r="QT307" s="138"/>
      <c r="QU307" s="138"/>
      <c r="QV307" s="138"/>
      <c r="QW307" s="138"/>
      <c r="QX307" s="138"/>
      <c r="QY307" s="138"/>
      <c r="QZ307" s="138"/>
      <c r="RA307" s="138"/>
      <c r="RB307" s="138"/>
      <c r="RC307" s="138"/>
      <c r="RD307" s="138"/>
      <c r="RE307" s="138"/>
      <c r="RF307" s="138"/>
      <c r="RG307" s="138"/>
      <c r="RH307" s="138"/>
      <c r="RI307" s="138"/>
      <c r="RJ307" s="138"/>
      <c r="RK307" s="138"/>
      <c r="RL307" s="138"/>
      <c r="RM307" s="138"/>
      <c r="RN307" s="138"/>
      <c r="RO307" s="138"/>
      <c r="RP307" s="138"/>
      <c r="RQ307" s="138"/>
      <c r="RR307" s="138"/>
      <c r="RS307" s="138"/>
      <c r="RT307" s="138"/>
      <c r="RU307" s="138"/>
      <c r="RV307" s="138"/>
      <c r="RW307" s="138"/>
      <c r="RX307" s="138"/>
      <c r="RY307" s="138"/>
      <c r="RZ307" s="138"/>
      <c r="SA307" s="138"/>
      <c r="SB307" s="138"/>
      <c r="SC307" s="138"/>
      <c r="SD307" s="138"/>
      <c r="SE307" s="138"/>
      <c r="SF307" s="138"/>
      <c r="SG307" s="138"/>
      <c r="SH307" s="138"/>
      <c r="SI307" s="138"/>
      <c r="SJ307" s="138"/>
      <c r="SK307" s="138"/>
      <c r="SL307" s="138"/>
      <c r="SM307" s="138"/>
      <c r="SN307" s="138"/>
      <c r="SO307" s="138"/>
      <c r="SP307" s="138"/>
      <c r="SQ307" s="138"/>
      <c r="SR307" s="138"/>
      <c r="SS307" s="138"/>
      <c r="ST307" s="138"/>
      <c r="SU307" s="138"/>
      <c r="SV307" s="138"/>
      <c r="SW307" s="138"/>
      <c r="SX307" s="138"/>
      <c r="SY307" s="138"/>
      <c r="SZ307" s="138"/>
      <c r="TA307" s="138"/>
      <c r="TB307" s="138"/>
      <c r="TC307" s="138"/>
      <c r="TD307" s="138"/>
      <c r="TE307" s="138"/>
      <c r="TF307" s="138"/>
      <c r="TG307" s="138"/>
      <c r="TH307" s="138"/>
      <c r="TI307" s="138"/>
      <c r="TJ307" s="138"/>
      <c r="TK307" s="138"/>
      <c r="TL307" s="138"/>
      <c r="TM307" s="138"/>
      <c r="TN307" s="138"/>
      <c r="TO307" s="138"/>
      <c r="TP307" s="138"/>
      <c r="TQ307" s="138"/>
      <c r="TR307" s="138"/>
      <c r="TS307" s="138"/>
      <c r="TT307" s="138"/>
      <c r="TU307" s="138"/>
      <c r="TV307" s="138"/>
      <c r="TW307" s="138"/>
      <c r="TX307" s="138"/>
      <c r="TY307" s="138"/>
      <c r="TZ307" s="138"/>
      <c r="UA307" s="138"/>
      <c r="UB307" s="138"/>
      <c r="UC307" s="138"/>
      <c r="UD307" s="138"/>
      <c r="UE307" s="138"/>
      <c r="UF307" s="138"/>
      <c r="UG307" s="138"/>
      <c r="UH307" s="138"/>
      <c r="UI307" s="138"/>
      <c r="UJ307" s="138"/>
      <c r="UK307" s="138"/>
      <c r="UL307" s="138"/>
      <c r="UM307" s="138"/>
      <c r="UN307" s="138"/>
      <c r="UO307" s="138"/>
      <c r="UP307" s="138"/>
      <c r="UQ307" s="138"/>
      <c r="UR307" s="138"/>
      <c r="US307" s="138"/>
      <c r="UT307" s="138"/>
      <c r="UU307" s="138"/>
      <c r="UV307" s="138"/>
      <c r="UW307" s="138"/>
      <c r="UX307" s="138"/>
      <c r="UY307" s="138"/>
      <c r="UZ307" s="138"/>
      <c r="VA307" s="138"/>
      <c r="VB307" s="138"/>
      <c r="VC307" s="138"/>
      <c r="VD307" s="138"/>
      <c r="VE307" s="138"/>
      <c r="VF307" s="138"/>
      <c r="VG307" s="138"/>
      <c r="VH307" s="138"/>
      <c r="VI307" s="138"/>
      <c r="VJ307" s="138"/>
      <c r="VK307" s="138"/>
      <c r="VL307" s="138"/>
      <c r="VM307" s="138"/>
      <c r="VN307" s="138"/>
      <c r="VO307" s="138"/>
      <c r="VP307" s="138"/>
      <c r="VQ307" s="138"/>
      <c r="VR307" s="138"/>
      <c r="VS307" s="138"/>
      <c r="VT307" s="138"/>
      <c r="VU307" s="138"/>
      <c r="VV307" s="138"/>
      <c r="VW307" s="138"/>
      <c r="VX307" s="138"/>
      <c r="VY307" s="138"/>
      <c r="VZ307" s="138"/>
      <c r="WA307" s="138"/>
      <c r="WB307" s="138"/>
      <c r="WC307" s="138"/>
      <c r="WD307" s="138"/>
      <c r="WE307" s="138"/>
      <c r="WF307" s="138"/>
      <c r="WG307" s="138"/>
      <c r="WH307" s="138"/>
      <c r="WI307" s="138"/>
      <c r="WJ307" s="138"/>
      <c r="WK307" s="138"/>
      <c r="WL307" s="138"/>
      <c r="WM307" s="138"/>
      <c r="WN307" s="138"/>
      <c r="WO307" s="138"/>
      <c r="WP307" s="138"/>
      <c r="WQ307" s="138"/>
      <c r="WR307" s="138"/>
      <c r="WS307" s="138"/>
      <c r="WT307" s="138"/>
      <c r="WU307" s="138"/>
      <c r="WV307" s="138"/>
      <c r="WW307" s="138"/>
      <c r="WX307" s="138"/>
      <c r="WY307" s="138"/>
      <c r="WZ307" s="138"/>
      <c r="XA307" s="138"/>
      <c r="XB307" s="138"/>
      <c r="XC307" s="138"/>
      <c r="XD307" s="138"/>
      <c r="XE307" s="138"/>
      <c r="XF307" s="138"/>
      <c r="XG307" s="138"/>
      <c r="XH307" s="138"/>
      <c r="XI307" s="138"/>
      <c r="XJ307" s="138"/>
      <c r="XK307" s="138"/>
      <c r="XL307" s="138"/>
      <c r="XM307" s="138"/>
      <c r="XN307" s="138"/>
      <c r="XO307" s="138"/>
      <c r="XP307" s="138"/>
      <c r="XQ307" s="138"/>
      <c r="XR307" s="138"/>
      <c r="XS307" s="138"/>
      <c r="XT307" s="138"/>
      <c r="XU307" s="138"/>
      <c r="XV307" s="138"/>
      <c r="XW307" s="138"/>
      <c r="XX307" s="138"/>
      <c r="XY307" s="138"/>
      <c r="XZ307" s="138"/>
      <c r="YA307" s="138"/>
      <c r="YB307" s="138"/>
      <c r="YC307" s="138"/>
      <c r="YD307" s="138"/>
      <c r="YE307" s="138"/>
      <c r="YF307" s="138"/>
      <c r="YG307" s="138"/>
      <c r="YH307" s="138"/>
      <c r="YI307" s="138"/>
      <c r="YJ307" s="138"/>
      <c r="YK307" s="138"/>
      <c r="YL307" s="138"/>
      <c r="YM307" s="138"/>
      <c r="YN307" s="138"/>
      <c r="YO307" s="138"/>
      <c r="YP307" s="138"/>
      <c r="YQ307" s="138"/>
      <c r="YR307" s="138"/>
      <c r="YS307" s="138"/>
      <c r="YT307" s="138"/>
      <c r="YU307" s="138"/>
      <c r="YV307" s="138"/>
      <c r="YW307" s="138"/>
      <c r="YX307" s="138"/>
      <c r="YY307" s="138"/>
      <c r="YZ307" s="138"/>
      <c r="ZA307" s="138"/>
      <c r="ZB307" s="138"/>
      <c r="ZC307" s="138"/>
      <c r="ZD307" s="138"/>
      <c r="ZE307" s="138"/>
      <c r="ZF307" s="138"/>
      <c r="ZG307" s="138"/>
      <c r="ZH307" s="138"/>
      <c r="ZI307" s="138"/>
      <c r="ZJ307" s="138"/>
      <c r="ZK307" s="138"/>
      <c r="ZL307" s="138"/>
      <c r="ZM307" s="138"/>
      <c r="ZN307" s="138"/>
      <c r="ZO307" s="138"/>
      <c r="ZP307" s="138"/>
      <c r="ZQ307" s="138"/>
      <c r="ZR307" s="138"/>
      <c r="ZS307" s="138"/>
      <c r="ZT307" s="138"/>
      <c r="ZU307" s="138"/>
      <c r="ZV307" s="138"/>
      <c r="ZW307" s="138"/>
      <c r="ZX307" s="138"/>
      <c r="ZY307" s="138"/>
      <c r="ZZ307" s="138"/>
      <c r="AAA307" s="138"/>
      <c r="AAB307" s="138"/>
      <c r="AAC307" s="138"/>
      <c r="AAD307" s="138"/>
      <c r="AAE307" s="138"/>
      <c r="AAF307" s="138"/>
      <c r="AAG307" s="138"/>
      <c r="AAH307" s="138"/>
      <c r="AAI307" s="138"/>
      <c r="AAJ307" s="138"/>
      <c r="AAK307" s="138"/>
      <c r="AAL307" s="138"/>
      <c r="AAM307" s="138"/>
      <c r="AAN307" s="138"/>
      <c r="AAO307" s="138"/>
      <c r="AAP307" s="138"/>
      <c r="AAQ307" s="138"/>
      <c r="AAR307" s="138"/>
      <c r="AAS307" s="138"/>
      <c r="AAT307" s="138"/>
      <c r="AAU307" s="138"/>
      <c r="AAV307" s="138"/>
      <c r="AAW307" s="138"/>
      <c r="AAX307" s="138"/>
      <c r="AAY307" s="138"/>
      <c r="AAZ307" s="138"/>
      <c r="ABA307" s="138"/>
      <c r="ABB307" s="138"/>
      <c r="ABC307" s="138"/>
      <c r="ABD307" s="138"/>
      <c r="ABE307" s="138"/>
      <c r="ABF307" s="138"/>
      <c r="ABG307" s="138"/>
      <c r="ABH307" s="138"/>
      <c r="ABI307" s="138"/>
      <c r="ABJ307" s="138"/>
      <c r="ABK307" s="138"/>
      <c r="ABL307" s="138"/>
      <c r="ABM307" s="138"/>
      <c r="ABN307" s="138"/>
      <c r="ABO307" s="138"/>
      <c r="ABP307" s="138"/>
      <c r="ABQ307" s="138"/>
      <c r="ABR307" s="138"/>
      <c r="ABS307" s="138"/>
      <c r="ABT307" s="138"/>
      <c r="ABU307" s="138"/>
      <c r="ABV307" s="138"/>
      <c r="ABW307" s="138"/>
      <c r="ABX307" s="138"/>
      <c r="ABY307" s="138"/>
      <c r="ABZ307" s="138"/>
      <c r="ACA307" s="138"/>
      <c r="ACB307" s="138"/>
      <c r="ACC307" s="138"/>
      <c r="ACD307" s="138"/>
      <c r="ACE307" s="138"/>
      <c r="ACF307" s="138"/>
      <c r="ACG307" s="138"/>
      <c r="ACH307" s="138"/>
      <c r="ACI307" s="138"/>
      <c r="ACJ307" s="138"/>
      <c r="ACK307" s="138"/>
      <c r="ACL307" s="138"/>
      <c r="ACM307" s="138"/>
      <c r="ACN307" s="138"/>
      <c r="ACO307" s="138"/>
      <c r="ACP307" s="138"/>
      <c r="ACQ307" s="138"/>
      <c r="ACR307" s="138"/>
      <c r="ACS307" s="138"/>
      <c r="ACT307" s="138"/>
      <c r="ACU307" s="138"/>
      <c r="ACV307" s="138"/>
      <c r="ACW307" s="138"/>
      <c r="ACX307" s="138"/>
      <c r="ACY307" s="138"/>
      <c r="ACZ307" s="138"/>
      <c r="ADA307" s="138"/>
      <c r="ADB307" s="138"/>
      <c r="ADC307" s="138"/>
      <c r="ADD307" s="138"/>
      <c r="ADE307" s="138"/>
      <c r="ADF307" s="138"/>
      <c r="ADG307" s="138"/>
      <c r="ADH307" s="138"/>
      <c r="ADI307" s="138"/>
      <c r="ADJ307" s="138"/>
      <c r="ADK307" s="138"/>
      <c r="ADL307" s="138"/>
      <c r="ADM307" s="138"/>
      <c r="ADN307" s="138"/>
      <c r="ADO307" s="138"/>
      <c r="ADP307" s="138"/>
      <c r="ADQ307" s="138"/>
      <c r="ADR307" s="138"/>
      <c r="ADS307" s="138"/>
      <c r="ADT307" s="138"/>
      <c r="ADU307" s="138"/>
      <c r="ADV307" s="138"/>
      <c r="ADW307" s="138"/>
      <c r="ADX307" s="138"/>
      <c r="ADY307" s="138"/>
      <c r="ADZ307" s="138"/>
      <c r="AEA307" s="138"/>
      <c r="AEB307" s="138"/>
      <c r="AEC307" s="138"/>
      <c r="AED307" s="138"/>
      <c r="AEE307" s="138"/>
      <c r="AEF307" s="138"/>
      <c r="AEG307" s="138"/>
      <c r="AEH307" s="138"/>
      <c r="AEI307" s="138"/>
      <c r="AEJ307" s="138"/>
      <c r="AEK307" s="138"/>
      <c r="AEL307" s="138"/>
      <c r="AEM307" s="138"/>
      <c r="AEN307" s="138"/>
      <c r="AEO307" s="138"/>
      <c r="AEP307" s="138"/>
      <c r="AEQ307" s="138"/>
      <c r="AER307" s="138"/>
      <c r="AES307" s="138"/>
      <c r="AET307" s="138"/>
      <c r="AEU307" s="138"/>
      <c r="AEV307" s="138"/>
      <c r="AEW307" s="138"/>
      <c r="AEX307" s="138"/>
      <c r="AEY307" s="138"/>
      <c r="AEZ307" s="138"/>
      <c r="AFA307" s="138"/>
      <c r="AFB307" s="138"/>
      <c r="AFC307" s="138"/>
      <c r="AFD307" s="138"/>
      <c r="AFE307" s="138"/>
      <c r="AFF307" s="138"/>
      <c r="AFG307" s="138"/>
      <c r="AFH307" s="138"/>
      <c r="AFI307" s="138"/>
      <c r="AFJ307" s="138"/>
      <c r="AFK307" s="138"/>
      <c r="AFL307" s="138"/>
      <c r="AFM307" s="138"/>
      <c r="AFN307" s="138"/>
      <c r="AFO307" s="138"/>
      <c r="AFP307" s="138"/>
      <c r="AFQ307" s="138"/>
      <c r="AFR307" s="138"/>
      <c r="AFS307" s="138"/>
      <c r="AFT307" s="138"/>
      <c r="AFU307" s="138"/>
      <c r="AFV307" s="138"/>
      <c r="AFW307" s="138"/>
      <c r="AFX307" s="138"/>
      <c r="AFY307" s="138"/>
      <c r="AFZ307" s="138"/>
      <c r="AGA307" s="138"/>
      <c r="AGB307" s="138"/>
      <c r="AGC307" s="138"/>
      <c r="AGD307" s="138"/>
      <c r="AGE307" s="138"/>
      <c r="AGF307" s="138"/>
      <c r="AGG307" s="138"/>
      <c r="AGH307" s="138"/>
      <c r="AGI307" s="138"/>
      <c r="AGJ307" s="138"/>
      <c r="AGK307" s="138"/>
      <c r="AGL307" s="138"/>
      <c r="AGM307" s="138"/>
      <c r="AGN307" s="138"/>
      <c r="AGO307" s="138"/>
      <c r="AGP307" s="138"/>
      <c r="AGQ307" s="138"/>
      <c r="AGR307" s="138"/>
      <c r="AGS307" s="138"/>
      <c r="AGT307" s="138"/>
      <c r="AGU307" s="138"/>
      <c r="AGV307" s="138"/>
      <c r="AGW307" s="138"/>
      <c r="AGX307" s="138"/>
      <c r="AGY307" s="138"/>
      <c r="AGZ307" s="138"/>
      <c r="AHA307" s="138"/>
      <c r="AHB307" s="138"/>
      <c r="AHC307" s="138"/>
      <c r="AHD307" s="138"/>
      <c r="AHE307" s="138"/>
      <c r="AHF307" s="138"/>
      <c r="AHG307" s="138"/>
      <c r="AHH307" s="138"/>
      <c r="AHI307" s="138"/>
      <c r="AHJ307" s="138"/>
      <c r="AHK307" s="138"/>
      <c r="AHL307" s="138"/>
      <c r="AHM307" s="138"/>
      <c r="AHN307" s="138"/>
      <c r="AHO307" s="138"/>
      <c r="AHP307" s="138"/>
      <c r="AHQ307" s="138"/>
      <c r="AHR307" s="138"/>
      <c r="AHS307" s="138"/>
      <c r="AHT307" s="138"/>
      <c r="AHU307" s="138"/>
      <c r="AHV307" s="138"/>
      <c r="AHW307" s="138"/>
      <c r="AHX307" s="138"/>
      <c r="AHY307" s="138"/>
      <c r="AHZ307" s="138"/>
      <c r="AIA307" s="138"/>
      <c r="AIB307" s="138"/>
      <c r="AIC307" s="138"/>
      <c r="AID307" s="138"/>
      <c r="AIE307" s="138"/>
      <c r="AIF307" s="138"/>
      <c r="AIG307" s="138"/>
      <c r="AIH307" s="138"/>
      <c r="AII307" s="138"/>
      <c r="AIJ307" s="138"/>
      <c r="AIK307" s="138"/>
      <c r="AIL307" s="138"/>
      <c r="AIM307" s="138"/>
      <c r="AIN307" s="138"/>
      <c r="AIO307" s="138"/>
      <c r="AIP307" s="138"/>
      <c r="AIQ307" s="138"/>
      <c r="AIR307" s="138"/>
      <c r="AIS307" s="138"/>
      <c r="AIT307" s="138"/>
      <c r="AIU307" s="138"/>
      <c r="AIV307" s="138"/>
      <c r="AIW307" s="138"/>
      <c r="AIX307" s="138"/>
      <c r="AIY307" s="138"/>
      <c r="AIZ307" s="138"/>
      <c r="AJA307" s="138"/>
      <c r="AJB307" s="138"/>
      <c r="AJC307" s="138"/>
      <c r="AJD307" s="138"/>
      <c r="AJE307" s="138"/>
      <c r="AJF307" s="138"/>
      <c r="AJG307" s="138"/>
      <c r="AJH307" s="138"/>
      <c r="AJI307" s="138"/>
      <c r="AJJ307" s="138"/>
      <c r="AJK307" s="138"/>
      <c r="AJL307" s="138"/>
      <c r="AJM307" s="138"/>
      <c r="AJN307" s="138"/>
      <c r="AJO307" s="138"/>
      <c r="AJP307" s="138"/>
      <c r="AJQ307" s="138"/>
      <c r="AJR307" s="138"/>
      <c r="AJS307" s="138"/>
      <c r="AJT307" s="138"/>
      <c r="AJU307" s="138"/>
      <c r="AJV307" s="138"/>
      <c r="AJW307" s="138"/>
      <c r="AJX307" s="138"/>
      <c r="AJY307" s="138"/>
      <c r="AJZ307" s="138"/>
      <c r="AKA307" s="138"/>
      <c r="AKB307" s="138"/>
      <c r="AKC307" s="138"/>
      <c r="AKD307" s="138"/>
      <c r="AKE307" s="138"/>
      <c r="AKF307" s="138"/>
      <c r="AKG307" s="138"/>
      <c r="AKH307" s="138"/>
      <c r="AKI307" s="138"/>
      <c r="AKJ307" s="138"/>
      <c r="AKK307" s="138"/>
      <c r="AKL307" s="138"/>
      <c r="AKM307" s="138"/>
      <c r="AKN307" s="138"/>
      <c r="AKO307" s="138"/>
      <c r="AKP307" s="138"/>
      <c r="AKQ307" s="138"/>
      <c r="AKR307" s="138"/>
      <c r="AKS307" s="138"/>
      <c r="AKT307" s="138"/>
      <c r="AKU307" s="138"/>
      <c r="AKV307" s="138"/>
      <c r="AKW307" s="138"/>
      <c r="AKX307" s="138"/>
      <c r="AKY307" s="138"/>
      <c r="AKZ307" s="138"/>
      <c r="ALA307" s="138"/>
      <c r="ALB307" s="138"/>
      <c r="ALC307" s="138"/>
      <c r="ALD307" s="138"/>
      <c r="ALE307" s="138"/>
      <c r="ALF307" s="138"/>
      <c r="ALG307" s="138"/>
      <c r="ALH307" s="138"/>
      <c r="ALI307" s="138"/>
      <c r="ALJ307" s="138"/>
      <c r="ALK307" s="138"/>
      <c r="ALL307" s="138"/>
      <c r="ALM307" s="138"/>
      <c r="ALN307" s="138"/>
      <c r="ALO307" s="138"/>
      <c r="ALP307" s="138"/>
      <c r="ALQ307" s="138"/>
      <c r="ALR307" s="138"/>
      <c r="ALS307" s="138"/>
      <c r="ALT307" s="138"/>
      <c r="ALU307" s="138"/>
      <c r="ALV307" s="138"/>
      <c r="ALW307" s="138"/>
      <c r="ALX307" s="138"/>
      <c r="ALY307" s="138"/>
      <c r="ALZ307" s="138"/>
      <c r="AMA307" s="138"/>
      <c r="AMB307" s="138"/>
      <c r="AMC307" s="138"/>
      <c r="AMD307" s="138"/>
      <c r="AME307" s="138"/>
      <c r="AMF307" s="138"/>
      <c r="AMG307" s="138"/>
      <c r="AMH307" s="138"/>
      <c r="AMI307" s="138"/>
      <c r="AMJ307" s="138"/>
      <c r="AMK307" s="138"/>
    </row>
    <row r="308" spans="1:1025" s="140" customFormat="1" x14ac:dyDescent="0.15">
      <c r="A308" s="210"/>
      <c r="B308" s="106"/>
      <c r="C308" s="137"/>
      <c r="D308" s="137"/>
      <c r="E308" s="137"/>
      <c r="F308" s="138"/>
      <c r="G308" s="138"/>
      <c r="H308" s="138"/>
      <c r="I308" s="138"/>
      <c r="J308" s="139"/>
      <c r="K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c r="GO308" s="138"/>
      <c r="GP308" s="138"/>
      <c r="GQ308" s="138"/>
      <c r="GR308" s="138"/>
      <c r="GS308" s="138"/>
      <c r="GT308" s="138"/>
      <c r="GU308" s="138"/>
      <c r="GV308" s="138"/>
      <c r="GW308" s="138"/>
      <c r="GX308" s="138"/>
      <c r="GY308" s="138"/>
      <c r="GZ308" s="138"/>
      <c r="HA308" s="138"/>
      <c r="HB308" s="138"/>
      <c r="HC308" s="138"/>
      <c r="HD308" s="138"/>
      <c r="HE308" s="138"/>
      <c r="HF308" s="138"/>
      <c r="HG308" s="138"/>
      <c r="HH308" s="138"/>
      <c r="HI308" s="138"/>
      <c r="HJ308" s="138"/>
      <c r="HK308" s="138"/>
      <c r="HL308" s="138"/>
      <c r="HM308" s="138"/>
      <c r="HN308" s="138"/>
      <c r="HO308" s="138"/>
      <c r="HP308" s="138"/>
      <c r="HQ308" s="138"/>
      <c r="HR308" s="138"/>
      <c r="HS308" s="138"/>
      <c r="HT308" s="138"/>
      <c r="HU308" s="138"/>
      <c r="HV308" s="138"/>
      <c r="HW308" s="138"/>
      <c r="HX308" s="138"/>
      <c r="HY308" s="138"/>
      <c r="HZ308" s="138"/>
      <c r="IA308" s="138"/>
      <c r="IB308" s="138"/>
      <c r="IC308" s="138"/>
      <c r="ID308" s="138"/>
      <c r="IE308" s="138"/>
      <c r="IF308" s="138"/>
      <c r="IG308" s="138"/>
      <c r="IH308" s="138"/>
      <c r="II308" s="138"/>
      <c r="IJ308" s="138"/>
      <c r="IK308" s="138"/>
      <c r="IL308" s="138"/>
      <c r="IM308" s="138"/>
      <c r="IN308" s="138"/>
      <c r="IO308" s="138"/>
      <c r="IP308" s="138"/>
      <c r="IQ308" s="138"/>
      <c r="IR308" s="138"/>
      <c r="IS308" s="138"/>
      <c r="IT308" s="138"/>
      <c r="IU308" s="138"/>
      <c r="IV308" s="138"/>
      <c r="IW308" s="138"/>
      <c r="IX308" s="138"/>
      <c r="IY308" s="138"/>
      <c r="IZ308" s="138"/>
      <c r="JA308" s="138"/>
      <c r="JB308" s="138"/>
      <c r="JC308" s="138"/>
      <c r="JD308" s="138"/>
      <c r="JE308" s="138"/>
      <c r="JF308" s="138"/>
      <c r="JG308" s="138"/>
      <c r="JH308" s="138"/>
      <c r="JI308" s="138"/>
      <c r="JJ308" s="138"/>
      <c r="JK308" s="138"/>
      <c r="JL308" s="138"/>
      <c r="JM308" s="138"/>
      <c r="JN308" s="138"/>
      <c r="JO308" s="138"/>
      <c r="JP308" s="138"/>
      <c r="JQ308" s="138"/>
      <c r="JR308" s="138"/>
      <c r="JS308" s="138"/>
      <c r="JT308" s="138"/>
      <c r="JU308" s="138"/>
      <c r="JV308" s="138"/>
      <c r="JW308" s="138"/>
      <c r="JX308" s="138"/>
      <c r="JY308" s="138"/>
      <c r="JZ308" s="138"/>
      <c r="KA308" s="138"/>
      <c r="KB308" s="138"/>
      <c r="KC308" s="138"/>
      <c r="KD308" s="138"/>
      <c r="KE308" s="138"/>
      <c r="KF308" s="138"/>
      <c r="KG308" s="138"/>
      <c r="KH308" s="138"/>
      <c r="KI308" s="138"/>
      <c r="KJ308" s="138"/>
      <c r="KK308" s="138"/>
      <c r="KL308" s="138"/>
      <c r="KM308" s="138"/>
      <c r="KN308" s="138"/>
      <c r="KO308" s="138"/>
      <c r="KP308" s="138"/>
      <c r="KQ308" s="138"/>
      <c r="KR308" s="138"/>
      <c r="KS308" s="138"/>
      <c r="KT308" s="138"/>
      <c r="KU308" s="138"/>
      <c r="KV308" s="138"/>
      <c r="KW308" s="138"/>
      <c r="KX308" s="138"/>
      <c r="KY308" s="138"/>
      <c r="KZ308" s="138"/>
      <c r="LA308" s="138"/>
      <c r="LB308" s="138"/>
      <c r="LC308" s="138"/>
      <c r="LD308" s="138"/>
      <c r="LE308" s="138"/>
      <c r="LF308" s="138"/>
      <c r="LG308" s="138"/>
      <c r="LH308" s="138"/>
      <c r="LI308" s="138"/>
      <c r="LJ308" s="138"/>
      <c r="LK308" s="138"/>
      <c r="LL308" s="138"/>
      <c r="LM308" s="138"/>
      <c r="LN308" s="138"/>
      <c r="LO308" s="138"/>
      <c r="LP308" s="138"/>
      <c r="LQ308" s="138"/>
      <c r="LR308" s="138"/>
      <c r="LS308" s="138"/>
      <c r="LT308" s="138"/>
      <c r="LU308" s="138"/>
      <c r="LV308" s="138"/>
      <c r="LW308" s="138"/>
      <c r="LX308" s="138"/>
      <c r="LY308" s="138"/>
      <c r="LZ308" s="138"/>
      <c r="MA308" s="138"/>
      <c r="MB308" s="138"/>
      <c r="MC308" s="138"/>
      <c r="MD308" s="138"/>
      <c r="ME308" s="138"/>
      <c r="MF308" s="138"/>
      <c r="MG308" s="138"/>
      <c r="MH308" s="138"/>
      <c r="MI308" s="138"/>
      <c r="MJ308" s="138"/>
      <c r="MK308" s="138"/>
      <c r="ML308" s="138"/>
      <c r="MM308" s="138"/>
      <c r="MN308" s="138"/>
      <c r="MO308" s="138"/>
      <c r="MP308" s="138"/>
      <c r="MQ308" s="138"/>
      <c r="MR308" s="138"/>
      <c r="MS308" s="138"/>
      <c r="MT308" s="138"/>
      <c r="MU308" s="138"/>
      <c r="MV308" s="138"/>
      <c r="MW308" s="138"/>
      <c r="MX308" s="138"/>
      <c r="MY308" s="138"/>
      <c r="MZ308" s="138"/>
      <c r="NA308" s="138"/>
      <c r="NB308" s="138"/>
      <c r="NC308" s="138"/>
      <c r="ND308" s="138"/>
      <c r="NE308" s="138"/>
      <c r="NF308" s="138"/>
      <c r="NG308" s="138"/>
      <c r="NH308" s="138"/>
      <c r="NI308" s="138"/>
      <c r="NJ308" s="138"/>
      <c r="NK308" s="138"/>
      <c r="NL308" s="138"/>
      <c r="NM308" s="138"/>
      <c r="NN308" s="138"/>
      <c r="NO308" s="138"/>
      <c r="NP308" s="138"/>
      <c r="NQ308" s="138"/>
      <c r="NR308" s="138"/>
      <c r="NS308" s="138"/>
      <c r="NT308" s="138"/>
      <c r="NU308" s="138"/>
      <c r="NV308" s="138"/>
      <c r="NW308" s="138"/>
      <c r="NX308" s="138"/>
      <c r="NY308" s="138"/>
      <c r="NZ308" s="138"/>
      <c r="OA308" s="138"/>
      <c r="OB308" s="138"/>
      <c r="OC308" s="138"/>
      <c r="OD308" s="138"/>
      <c r="OE308" s="138"/>
      <c r="OF308" s="138"/>
      <c r="OG308" s="138"/>
      <c r="OH308" s="138"/>
      <c r="OI308" s="138"/>
      <c r="OJ308" s="138"/>
      <c r="OK308" s="138"/>
      <c r="OL308" s="138"/>
      <c r="OM308" s="138"/>
      <c r="ON308" s="138"/>
      <c r="OO308" s="138"/>
      <c r="OP308" s="138"/>
      <c r="OQ308" s="138"/>
      <c r="OR308" s="138"/>
      <c r="OS308" s="138"/>
      <c r="OT308" s="138"/>
      <c r="OU308" s="138"/>
      <c r="OV308" s="138"/>
      <c r="OW308" s="138"/>
      <c r="OX308" s="138"/>
      <c r="OY308" s="138"/>
      <c r="OZ308" s="138"/>
      <c r="PA308" s="138"/>
      <c r="PB308" s="138"/>
      <c r="PC308" s="138"/>
      <c r="PD308" s="138"/>
      <c r="PE308" s="138"/>
      <c r="PF308" s="138"/>
      <c r="PG308" s="138"/>
      <c r="PH308" s="138"/>
      <c r="PI308" s="138"/>
      <c r="PJ308" s="138"/>
      <c r="PK308" s="138"/>
      <c r="PL308" s="138"/>
      <c r="PM308" s="138"/>
      <c r="PN308" s="138"/>
      <c r="PO308" s="138"/>
      <c r="PP308" s="138"/>
      <c r="PQ308" s="138"/>
      <c r="PR308" s="138"/>
      <c r="PS308" s="138"/>
      <c r="PT308" s="138"/>
      <c r="PU308" s="138"/>
      <c r="PV308" s="138"/>
      <c r="PW308" s="138"/>
      <c r="PX308" s="138"/>
      <c r="PY308" s="138"/>
      <c r="PZ308" s="138"/>
      <c r="QA308" s="138"/>
      <c r="QB308" s="138"/>
      <c r="QC308" s="138"/>
      <c r="QD308" s="138"/>
      <c r="QE308" s="138"/>
      <c r="QF308" s="138"/>
      <c r="QG308" s="138"/>
      <c r="QH308" s="138"/>
      <c r="QI308" s="138"/>
      <c r="QJ308" s="138"/>
      <c r="QK308" s="138"/>
      <c r="QL308" s="138"/>
      <c r="QM308" s="138"/>
      <c r="QN308" s="138"/>
      <c r="QO308" s="138"/>
      <c r="QP308" s="138"/>
      <c r="QQ308" s="138"/>
      <c r="QR308" s="138"/>
      <c r="QS308" s="138"/>
      <c r="QT308" s="138"/>
      <c r="QU308" s="138"/>
      <c r="QV308" s="138"/>
      <c r="QW308" s="138"/>
      <c r="QX308" s="138"/>
      <c r="QY308" s="138"/>
      <c r="QZ308" s="138"/>
      <c r="RA308" s="138"/>
      <c r="RB308" s="138"/>
      <c r="RC308" s="138"/>
      <c r="RD308" s="138"/>
      <c r="RE308" s="138"/>
      <c r="RF308" s="138"/>
      <c r="RG308" s="138"/>
      <c r="RH308" s="138"/>
      <c r="RI308" s="138"/>
      <c r="RJ308" s="138"/>
      <c r="RK308" s="138"/>
      <c r="RL308" s="138"/>
      <c r="RM308" s="138"/>
      <c r="RN308" s="138"/>
      <c r="RO308" s="138"/>
      <c r="RP308" s="138"/>
      <c r="RQ308" s="138"/>
      <c r="RR308" s="138"/>
      <c r="RS308" s="138"/>
      <c r="RT308" s="138"/>
      <c r="RU308" s="138"/>
      <c r="RV308" s="138"/>
      <c r="RW308" s="138"/>
      <c r="RX308" s="138"/>
      <c r="RY308" s="138"/>
      <c r="RZ308" s="138"/>
      <c r="SA308" s="138"/>
      <c r="SB308" s="138"/>
      <c r="SC308" s="138"/>
      <c r="SD308" s="138"/>
      <c r="SE308" s="138"/>
      <c r="SF308" s="138"/>
      <c r="SG308" s="138"/>
      <c r="SH308" s="138"/>
      <c r="SI308" s="138"/>
      <c r="SJ308" s="138"/>
      <c r="SK308" s="138"/>
      <c r="SL308" s="138"/>
      <c r="SM308" s="138"/>
      <c r="SN308" s="138"/>
      <c r="SO308" s="138"/>
      <c r="SP308" s="138"/>
      <c r="SQ308" s="138"/>
      <c r="SR308" s="138"/>
      <c r="SS308" s="138"/>
      <c r="ST308" s="138"/>
      <c r="SU308" s="138"/>
      <c r="SV308" s="138"/>
      <c r="SW308" s="138"/>
      <c r="SX308" s="138"/>
      <c r="SY308" s="138"/>
      <c r="SZ308" s="138"/>
      <c r="TA308" s="138"/>
      <c r="TB308" s="138"/>
      <c r="TC308" s="138"/>
      <c r="TD308" s="138"/>
      <c r="TE308" s="138"/>
      <c r="TF308" s="138"/>
      <c r="TG308" s="138"/>
      <c r="TH308" s="138"/>
      <c r="TI308" s="138"/>
      <c r="TJ308" s="138"/>
      <c r="TK308" s="138"/>
      <c r="TL308" s="138"/>
      <c r="TM308" s="138"/>
      <c r="TN308" s="138"/>
      <c r="TO308" s="138"/>
      <c r="TP308" s="138"/>
      <c r="TQ308" s="138"/>
      <c r="TR308" s="138"/>
      <c r="TS308" s="138"/>
      <c r="TT308" s="138"/>
      <c r="TU308" s="138"/>
      <c r="TV308" s="138"/>
      <c r="TW308" s="138"/>
      <c r="TX308" s="138"/>
      <c r="TY308" s="138"/>
      <c r="TZ308" s="138"/>
      <c r="UA308" s="138"/>
      <c r="UB308" s="138"/>
      <c r="UC308" s="138"/>
      <c r="UD308" s="138"/>
      <c r="UE308" s="138"/>
      <c r="UF308" s="138"/>
      <c r="UG308" s="138"/>
      <c r="UH308" s="138"/>
      <c r="UI308" s="138"/>
      <c r="UJ308" s="138"/>
      <c r="UK308" s="138"/>
      <c r="UL308" s="138"/>
      <c r="UM308" s="138"/>
      <c r="UN308" s="138"/>
      <c r="UO308" s="138"/>
      <c r="UP308" s="138"/>
      <c r="UQ308" s="138"/>
      <c r="UR308" s="138"/>
      <c r="US308" s="138"/>
      <c r="UT308" s="138"/>
      <c r="UU308" s="138"/>
      <c r="UV308" s="138"/>
      <c r="UW308" s="138"/>
      <c r="UX308" s="138"/>
      <c r="UY308" s="138"/>
      <c r="UZ308" s="138"/>
      <c r="VA308" s="138"/>
      <c r="VB308" s="138"/>
      <c r="VC308" s="138"/>
      <c r="VD308" s="138"/>
      <c r="VE308" s="138"/>
      <c r="VF308" s="138"/>
      <c r="VG308" s="138"/>
      <c r="VH308" s="138"/>
      <c r="VI308" s="138"/>
      <c r="VJ308" s="138"/>
      <c r="VK308" s="138"/>
      <c r="VL308" s="138"/>
      <c r="VM308" s="138"/>
      <c r="VN308" s="138"/>
      <c r="VO308" s="138"/>
      <c r="VP308" s="138"/>
      <c r="VQ308" s="138"/>
      <c r="VR308" s="138"/>
      <c r="VS308" s="138"/>
      <c r="VT308" s="138"/>
      <c r="VU308" s="138"/>
      <c r="VV308" s="138"/>
      <c r="VW308" s="138"/>
      <c r="VX308" s="138"/>
      <c r="VY308" s="138"/>
      <c r="VZ308" s="138"/>
      <c r="WA308" s="138"/>
      <c r="WB308" s="138"/>
      <c r="WC308" s="138"/>
      <c r="WD308" s="138"/>
      <c r="WE308" s="138"/>
      <c r="WF308" s="138"/>
      <c r="WG308" s="138"/>
      <c r="WH308" s="138"/>
      <c r="WI308" s="138"/>
      <c r="WJ308" s="138"/>
      <c r="WK308" s="138"/>
      <c r="WL308" s="138"/>
      <c r="WM308" s="138"/>
      <c r="WN308" s="138"/>
      <c r="WO308" s="138"/>
      <c r="WP308" s="138"/>
      <c r="WQ308" s="138"/>
      <c r="WR308" s="138"/>
      <c r="WS308" s="138"/>
      <c r="WT308" s="138"/>
      <c r="WU308" s="138"/>
      <c r="WV308" s="138"/>
      <c r="WW308" s="138"/>
      <c r="WX308" s="138"/>
      <c r="WY308" s="138"/>
      <c r="WZ308" s="138"/>
      <c r="XA308" s="138"/>
      <c r="XB308" s="138"/>
      <c r="XC308" s="138"/>
      <c r="XD308" s="138"/>
      <c r="XE308" s="138"/>
      <c r="XF308" s="138"/>
      <c r="XG308" s="138"/>
      <c r="XH308" s="138"/>
      <c r="XI308" s="138"/>
      <c r="XJ308" s="138"/>
      <c r="XK308" s="138"/>
      <c r="XL308" s="138"/>
      <c r="XM308" s="138"/>
      <c r="XN308" s="138"/>
      <c r="XO308" s="138"/>
      <c r="XP308" s="138"/>
      <c r="XQ308" s="138"/>
      <c r="XR308" s="138"/>
      <c r="XS308" s="138"/>
      <c r="XT308" s="138"/>
      <c r="XU308" s="138"/>
      <c r="XV308" s="138"/>
      <c r="XW308" s="138"/>
      <c r="XX308" s="138"/>
      <c r="XY308" s="138"/>
      <c r="XZ308" s="138"/>
      <c r="YA308" s="138"/>
      <c r="YB308" s="138"/>
      <c r="YC308" s="138"/>
      <c r="YD308" s="138"/>
      <c r="YE308" s="138"/>
      <c r="YF308" s="138"/>
      <c r="YG308" s="138"/>
      <c r="YH308" s="138"/>
      <c r="YI308" s="138"/>
      <c r="YJ308" s="138"/>
      <c r="YK308" s="138"/>
      <c r="YL308" s="138"/>
      <c r="YM308" s="138"/>
      <c r="YN308" s="138"/>
      <c r="YO308" s="138"/>
      <c r="YP308" s="138"/>
      <c r="YQ308" s="138"/>
      <c r="YR308" s="138"/>
      <c r="YS308" s="138"/>
      <c r="YT308" s="138"/>
      <c r="YU308" s="138"/>
      <c r="YV308" s="138"/>
      <c r="YW308" s="138"/>
      <c r="YX308" s="138"/>
      <c r="YY308" s="138"/>
      <c r="YZ308" s="138"/>
      <c r="ZA308" s="138"/>
      <c r="ZB308" s="138"/>
      <c r="ZC308" s="138"/>
      <c r="ZD308" s="138"/>
      <c r="ZE308" s="138"/>
      <c r="ZF308" s="138"/>
      <c r="ZG308" s="138"/>
      <c r="ZH308" s="138"/>
      <c r="ZI308" s="138"/>
      <c r="ZJ308" s="138"/>
      <c r="ZK308" s="138"/>
      <c r="ZL308" s="138"/>
      <c r="ZM308" s="138"/>
      <c r="ZN308" s="138"/>
      <c r="ZO308" s="138"/>
      <c r="ZP308" s="138"/>
      <c r="ZQ308" s="138"/>
      <c r="ZR308" s="138"/>
      <c r="ZS308" s="138"/>
      <c r="ZT308" s="138"/>
      <c r="ZU308" s="138"/>
      <c r="ZV308" s="138"/>
      <c r="ZW308" s="138"/>
      <c r="ZX308" s="138"/>
      <c r="ZY308" s="138"/>
      <c r="ZZ308" s="138"/>
      <c r="AAA308" s="138"/>
      <c r="AAB308" s="138"/>
      <c r="AAC308" s="138"/>
      <c r="AAD308" s="138"/>
      <c r="AAE308" s="138"/>
      <c r="AAF308" s="138"/>
      <c r="AAG308" s="138"/>
      <c r="AAH308" s="138"/>
      <c r="AAI308" s="138"/>
      <c r="AAJ308" s="138"/>
      <c r="AAK308" s="138"/>
      <c r="AAL308" s="138"/>
      <c r="AAM308" s="138"/>
      <c r="AAN308" s="138"/>
      <c r="AAO308" s="138"/>
      <c r="AAP308" s="138"/>
      <c r="AAQ308" s="138"/>
      <c r="AAR308" s="138"/>
      <c r="AAS308" s="138"/>
      <c r="AAT308" s="138"/>
      <c r="AAU308" s="138"/>
      <c r="AAV308" s="138"/>
      <c r="AAW308" s="138"/>
      <c r="AAX308" s="138"/>
      <c r="AAY308" s="138"/>
      <c r="AAZ308" s="138"/>
      <c r="ABA308" s="138"/>
      <c r="ABB308" s="138"/>
      <c r="ABC308" s="138"/>
      <c r="ABD308" s="138"/>
      <c r="ABE308" s="138"/>
      <c r="ABF308" s="138"/>
      <c r="ABG308" s="138"/>
      <c r="ABH308" s="138"/>
      <c r="ABI308" s="138"/>
      <c r="ABJ308" s="138"/>
      <c r="ABK308" s="138"/>
      <c r="ABL308" s="138"/>
      <c r="ABM308" s="138"/>
      <c r="ABN308" s="138"/>
      <c r="ABO308" s="138"/>
      <c r="ABP308" s="138"/>
      <c r="ABQ308" s="138"/>
      <c r="ABR308" s="138"/>
      <c r="ABS308" s="138"/>
      <c r="ABT308" s="138"/>
      <c r="ABU308" s="138"/>
      <c r="ABV308" s="138"/>
      <c r="ABW308" s="138"/>
      <c r="ABX308" s="138"/>
      <c r="ABY308" s="138"/>
      <c r="ABZ308" s="138"/>
      <c r="ACA308" s="138"/>
      <c r="ACB308" s="138"/>
      <c r="ACC308" s="138"/>
      <c r="ACD308" s="138"/>
      <c r="ACE308" s="138"/>
      <c r="ACF308" s="138"/>
      <c r="ACG308" s="138"/>
      <c r="ACH308" s="138"/>
      <c r="ACI308" s="138"/>
      <c r="ACJ308" s="138"/>
      <c r="ACK308" s="138"/>
      <c r="ACL308" s="138"/>
      <c r="ACM308" s="138"/>
      <c r="ACN308" s="138"/>
      <c r="ACO308" s="138"/>
      <c r="ACP308" s="138"/>
      <c r="ACQ308" s="138"/>
      <c r="ACR308" s="138"/>
      <c r="ACS308" s="138"/>
      <c r="ACT308" s="138"/>
      <c r="ACU308" s="138"/>
      <c r="ACV308" s="138"/>
      <c r="ACW308" s="138"/>
      <c r="ACX308" s="138"/>
      <c r="ACY308" s="138"/>
      <c r="ACZ308" s="138"/>
      <c r="ADA308" s="138"/>
      <c r="ADB308" s="138"/>
      <c r="ADC308" s="138"/>
      <c r="ADD308" s="138"/>
      <c r="ADE308" s="138"/>
      <c r="ADF308" s="138"/>
      <c r="ADG308" s="138"/>
      <c r="ADH308" s="138"/>
      <c r="ADI308" s="138"/>
      <c r="ADJ308" s="138"/>
      <c r="ADK308" s="138"/>
      <c r="ADL308" s="138"/>
      <c r="ADM308" s="138"/>
      <c r="ADN308" s="138"/>
      <c r="ADO308" s="138"/>
      <c r="ADP308" s="138"/>
      <c r="ADQ308" s="138"/>
      <c r="ADR308" s="138"/>
      <c r="ADS308" s="138"/>
      <c r="ADT308" s="138"/>
      <c r="ADU308" s="138"/>
      <c r="ADV308" s="138"/>
      <c r="ADW308" s="138"/>
      <c r="ADX308" s="138"/>
      <c r="ADY308" s="138"/>
      <c r="ADZ308" s="138"/>
      <c r="AEA308" s="138"/>
      <c r="AEB308" s="138"/>
      <c r="AEC308" s="138"/>
      <c r="AED308" s="138"/>
      <c r="AEE308" s="138"/>
      <c r="AEF308" s="138"/>
      <c r="AEG308" s="138"/>
      <c r="AEH308" s="138"/>
      <c r="AEI308" s="138"/>
      <c r="AEJ308" s="138"/>
      <c r="AEK308" s="138"/>
      <c r="AEL308" s="138"/>
      <c r="AEM308" s="138"/>
      <c r="AEN308" s="138"/>
      <c r="AEO308" s="138"/>
      <c r="AEP308" s="138"/>
      <c r="AEQ308" s="138"/>
      <c r="AER308" s="138"/>
      <c r="AES308" s="138"/>
      <c r="AET308" s="138"/>
      <c r="AEU308" s="138"/>
      <c r="AEV308" s="138"/>
      <c r="AEW308" s="138"/>
      <c r="AEX308" s="138"/>
      <c r="AEY308" s="138"/>
      <c r="AEZ308" s="138"/>
      <c r="AFA308" s="138"/>
      <c r="AFB308" s="138"/>
      <c r="AFC308" s="138"/>
      <c r="AFD308" s="138"/>
      <c r="AFE308" s="138"/>
      <c r="AFF308" s="138"/>
      <c r="AFG308" s="138"/>
      <c r="AFH308" s="138"/>
      <c r="AFI308" s="138"/>
      <c r="AFJ308" s="138"/>
      <c r="AFK308" s="138"/>
      <c r="AFL308" s="138"/>
      <c r="AFM308" s="138"/>
      <c r="AFN308" s="138"/>
      <c r="AFO308" s="138"/>
      <c r="AFP308" s="138"/>
      <c r="AFQ308" s="138"/>
      <c r="AFR308" s="138"/>
      <c r="AFS308" s="138"/>
      <c r="AFT308" s="138"/>
      <c r="AFU308" s="138"/>
      <c r="AFV308" s="138"/>
      <c r="AFW308" s="138"/>
      <c r="AFX308" s="138"/>
      <c r="AFY308" s="138"/>
      <c r="AFZ308" s="138"/>
      <c r="AGA308" s="138"/>
      <c r="AGB308" s="138"/>
      <c r="AGC308" s="138"/>
      <c r="AGD308" s="138"/>
      <c r="AGE308" s="138"/>
      <c r="AGF308" s="138"/>
      <c r="AGG308" s="138"/>
      <c r="AGH308" s="138"/>
      <c r="AGI308" s="138"/>
      <c r="AGJ308" s="138"/>
      <c r="AGK308" s="138"/>
      <c r="AGL308" s="138"/>
      <c r="AGM308" s="138"/>
      <c r="AGN308" s="138"/>
      <c r="AGO308" s="138"/>
      <c r="AGP308" s="138"/>
      <c r="AGQ308" s="138"/>
      <c r="AGR308" s="138"/>
      <c r="AGS308" s="138"/>
      <c r="AGT308" s="138"/>
      <c r="AGU308" s="138"/>
      <c r="AGV308" s="138"/>
      <c r="AGW308" s="138"/>
      <c r="AGX308" s="138"/>
      <c r="AGY308" s="138"/>
      <c r="AGZ308" s="138"/>
      <c r="AHA308" s="138"/>
      <c r="AHB308" s="138"/>
      <c r="AHC308" s="138"/>
      <c r="AHD308" s="138"/>
      <c r="AHE308" s="138"/>
      <c r="AHF308" s="138"/>
      <c r="AHG308" s="138"/>
      <c r="AHH308" s="138"/>
      <c r="AHI308" s="138"/>
      <c r="AHJ308" s="138"/>
      <c r="AHK308" s="138"/>
      <c r="AHL308" s="138"/>
      <c r="AHM308" s="138"/>
      <c r="AHN308" s="138"/>
      <c r="AHO308" s="138"/>
      <c r="AHP308" s="138"/>
      <c r="AHQ308" s="138"/>
      <c r="AHR308" s="138"/>
      <c r="AHS308" s="138"/>
      <c r="AHT308" s="138"/>
      <c r="AHU308" s="138"/>
      <c r="AHV308" s="138"/>
      <c r="AHW308" s="138"/>
      <c r="AHX308" s="138"/>
      <c r="AHY308" s="138"/>
      <c r="AHZ308" s="138"/>
      <c r="AIA308" s="138"/>
      <c r="AIB308" s="138"/>
      <c r="AIC308" s="138"/>
      <c r="AID308" s="138"/>
      <c r="AIE308" s="138"/>
      <c r="AIF308" s="138"/>
      <c r="AIG308" s="138"/>
      <c r="AIH308" s="138"/>
      <c r="AII308" s="138"/>
      <c r="AIJ308" s="138"/>
      <c r="AIK308" s="138"/>
      <c r="AIL308" s="138"/>
      <c r="AIM308" s="138"/>
      <c r="AIN308" s="138"/>
      <c r="AIO308" s="138"/>
      <c r="AIP308" s="138"/>
      <c r="AIQ308" s="138"/>
      <c r="AIR308" s="138"/>
      <c r="AIS308" s="138"/>
      <c r="AIT308" s="138"/>
      <c r="AIU308" s="138"/>
      <c r="AIV308" s="138"/>
      <c r="AIW308" s="138"/>
      <c r="AIX308" s="138"/>
      <c r="AIY308" s="138"/>
      <c r="AIZ308" s="138"/>
      <c r="AJA308" s="138"/>
      <c r="AJB308" s="138"/>
      <c r="AJC308" s="138"/>
      <c r="AJD308" s="138"/>
      <c r="AJE308" s="138"/>
      <c r="AJF308" s="138"/>
      <c r="AJG308" s="138"/>
      <c r="AJH308" s="138"/>
      <c r="AJI308" s="138"/>
      <c r="AJJ308" s="138"/>
      <c r="AJK308" s="138"/>
      <c r="AJL308" s="138"/>
      <c r="AJM308" s="138"/>
      <c r="AJN308" s="138"/>
      <c r="AJO308" s="138"/>
      <c r="AJP308" s="138"/>
      <c r="AJQ308" s="138"/>
      <c r="AJR308" s="138"/>
      <c r="AJS308" s="138"/>
      <c r="AJT308" s="138"/>
      <c r="AJU308" s="138"/>
      <c r="AJV308" s="138"/>
      <c r="AJW308" s="138"/>
      <c r="AJX308" s="138"/>
      <c r="AJY308" s="138"/>
      <c r="AJZ308" s="138"/>
      <c r="AKA308" s="138"/>
      <c r="AKB308" s="138"/>
      <c r="AKC308" s="138"/>
      <c r="AKD308" s="138"/>
      <c r="AKE308" s="138"/>
      <c r="AKF308" s="138"/>
      <c r="AKG308" s="138"/>
      <c r="AKH308" s="138"/>
      <c r="AKI308" s="138"/>
      <c r="AKJ308" s="138"/>
      <c r="AKK308" s="138"/>
      <c r="AKL308" s="138"/>
      <c r="AKM308" s="138"/>
      <c r="AKN308" s="138"/>
      <c r="AKO308" s="138"/>
      <c r="AKP308" s="138"/>
      <c r="AKQ308" s="138"/>
      <c r="AKR308" s="138"/>
      <c r="AKS308" s="138"/>
      <c r="AKT308" s="138"/>
      <c r="AKU308" s="138"/>
      <c r="AKV308" s="138"/>
      <c r="AKW308" s="138"/>
      <c r="AKX308" s="138"/>
      <c r="AKY308" s="138"/>
      <c r="AKZ308" s="138"/>
      <c r="ALA308" s="138"/>
      <c r="ALB308" s="138"/>
      <c r="ALC308" s="138"/>
      <c r="ALD308" s="138"/>
      <c r="ALE308" s="138"/>
      <c r="ALF308" s="138"/>
      <c r="ALG308" s="138"/>
      <c r="ALH308" s="138"/>
      <c r="ALI308" s="138"/>
      <c r="ALJ308" s="138"/>
      <c r="ALK308" s="138"/>
      <c r="ALL308" s="138"/>
      <c r="ALM308" s="138"/>
      <c r="ALN308" s="138"/>
      <c r="ALO308" s="138"/>
      <c r="ALP308" s="138"/>
      <c r="ALQ308" s="138"/>
      <c r="ALR308" s="138"/>
      <c r="ALS308" s="138"/>
      <c r="ALT308" s="138"/>
      <c r="ALU308" s="138"/>
      <c r="ALV308" s="138"/>
      <c r="ALW308" s="138"/>
      <c r="ALX308" s="138"/>
      <c r="ALY308" s="138"/>
      <c r="ALZ308" s="138"/>
      <c r="AMA308" s="138"/>
      <c r="AMB308" s="138"/>
      <c r="AMC308" s="138"/>
      <c r="AMD308" s="138"/>
      <c r="AME308" s="138"/>
      <c r="AMF308" s="138"/>
      <c r="AMG308" s="138"/>
      <c r="AMH308" s="138"/>
      <c r="AMI308" s="138"/>
      <c r="AMJ308" s="138"/>
      <c r="AMK308" s="138"/>
    </row>
    <row r="309" spans="1:1025" s="140" customFormat="1" x14ac:dyDescent="0.15">
      <c r="A309" s="210"/>
      <c r="B309" s="106"/>
      <c r="C309" s="137"/>
      <c r="D309" s="137"/>
      <c r="E309" s="137"/>
      <c r="F309" s="138"/>
      <c r="G309" s="138"/>
      <c r="H309" s="138"/>
      <c r="I309" s="138"/>
      <c r="J309" s="139"/>
      <c r="K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c r="EV309" s="138"/>
      <c r="EW309" s="138"/>
      <c r="EX309" s="138"/>
      <c r="EY309" s="138"/>
      <c r="EZ309" s="138"/>
      <c r="FA309" s="138"/>
      <c r="FB309" s="138"/>
      <c r="FC309" s="138"/>
      <c r="FD309" s="138"/>
      <c r="FE309" s="138"/>
      <c r="FF309" s="138"/>
      <c r="FG309" s="138"/>
      <c r="FH309" s="138"/>
      <c r="FI309" s="138"/>
      <c r="FJ309" s="138"/>
      <c r="FK309" s="138"/>
      <c r="FL309" s="138"/>
      <c r="FM309" s="138"/>
      <c r="FN309" s="138"/>
      <c r="FO309" s="138"/>
      <c r="FP309" s="138"/>
      <c r="FQ309" s="138"/>
      <c r="FR309" s="138"/>
      <c r="FS309" s="138"/>
      <c r="FT309" s="138"/>
      <c r="FU309" s="138"/>
      <c r="FV309" s="138"/>
      <c r="FW309" s="138"/>
      <c r="FX309" s="138"/>
      <c r="FY309" s="138"/>
      <c r="FZ309" s="138"/>
      <c r="GA309" s="138"/>
      <c r="GB309" s="138"/>
      <c r="GC309" s="138"/>
      <c r="GD309" s="138"/>
      <c r="GE309" s="138"/>
      <c r="GF309" s="138"/>
      <c r="GG309" s="138"/>
      <c r="GH309" s="138"/>
      <c r="GI309" s="138"/>
      <c r="GJ309" s="138"/>
      <c r="GK309" s="138"/>
      <c r="GL309" s="138"/>
      <c r="GM309" s="138"/>
      <c r="GN309" s="138"/>
      <c r="GO309" s="138"/>
      <c r="GP309" s="138"/>
      <c r="GQ309" s="138"/>
      <c r="GR309" s="138"/>
      <c r="GS309" s="138"/>
      <c r="GT309" s="138"/>
      <c r="GU309" s="138"/>
      <c r="GV309" s="138"/>
      <c r="GW309" s="138"/>
      <c r="GX309" s="138"/>
      <c r="GY309" s="138"/>
      <c r="GZ309" s="138"/>
      <c r="HA309" s="138"/>
      <c r="HB309" s="138"/>
      <c r="HC309" s="138"/>
      <c r="HD309" s="138"/>
      <c r="HE309" s="138"/>
      <c r="HF309" s="138"/>
      <c r="HG309" s="138"/>
      <c r="HH309" s="138"/>
      <c r="HI309" s="138"/>
      <c r="HJ309" s="138"/>
      <c r="HK309" s="138"/>
      <c r="HL309" s="138"/>
      <c r="HM309" s="138"/>
      <c r="HN309" s="138"/>
      <c r="HO309" s="138"/>
      <c r="HP309" s="138"/>
      <c r="HQ309" s="138"/>
      <c r="HR309" s="138"/>
      <c r="HS309" s="138"/>
      <c r="HT309" s="138"/>
      <c r="HU309" s="138"/>
      <c r="HV309" s="138"/>
      <c r="HW309" s="138"/>
      <c r="HX309" s="138"/>
      <c r="HY309" s="138"/>
      <c r="HZ309" s="138"/>
      <c r="IA309" s="138"/>
      <c r="IB309" s="138"/>
      <c r="IC309" s="138"/>
      <c r="ID309" s="138"/>
      <c r="IE309" s="138"/>
      <c r="IF309" s="138"/>
      <c r="IG309" s="138"/>
      <c r="IH309" s="138"/>
      <c r="II309" s="138"/>
      <c r="IJ309" s="138"/>
      <c r="IK309" s="138"/>
      <c r="IL309" s="138"/>
      <c r="IM309" s="138"/>
      <c r="IN309" s="138"/>
      <c r="IO309" s="138"/>
      <c r="IP309" s="138"/>
      <c r="IQ309" s="138"/>
      <c r="IR309" s="138"/>
      <c r="IS309" s="138"/>
      <c r="IT309" s="138"/>
      <c r="IU309" s="138"/>
      <c r="IV309" s="138"/>
      <c r="IW309" s="138"/>
      <c r="IX309" s="138"/>
      <c r="IY309" s="138"/>
      <c r="IZ309" s="138"/>
      <c r="JA309" s="138"/>
      <c r="JB309" s="138"/>
      <c r="JC309" s="138"/>
      <c r="JD309" s="138"/>
      <c r="JE309" s="138"/>
      <c r="JF309" s="138"/>
      <c r="JG309" s="138"/>
      <c r="JH309" s="138"/>
      <c r="JI309" s="138"/>
      <c r="JJ309" s="138"/>
      <c r="JK309" s="138"/>
      <c r="JL309" s="138"/>
      <c r="JM309" s="138"/>
      <c r="JN309" s="138"/>
      <c r="JO309" s="138"/>
      <c r="JP309" s="138"/>
      <c r="JQ309" s="138"/>
      <c r="JR309" s="138"/>
      <c r="JS309" s="138"/>
      <c r="JT309" s="138"/>
      <c r="JU309" s="138"/>
      <c r="JV309" s="138"/>
      <c r="JW309" s="138"/>
      <c r="JX309" s="138"/>
      <c r="JY309" s="138"/>
      <c r="JZ309" s="138"/>
      <c r="KA309" s="138"/>
      <c r="KB309" s="138"/>
      <c r="KC309" s="138"/>
      <c r="KD309" s="138"/>
      <c r="KE309" s="138"/>
      <c r="KF309" s="138"/>
      <c r="KG309" s="138"/>
      <c r="KH309" s="138"/>
      <c r="KI309" s="138"/>
      <c r="KJ309" s="138"/>
      <c r="KK309" s="138"/>
      <c r="KL309" s="138"/>
      <c r="KM309" s="138"/>
      <c r="KN309" s="138"/>
      <c r="KO309" s="138"/>
      <c r="KP309" s="138"/>
      <c r="KQ309" s="138"/>
      <c r="KR309" s="138"/>
      <c r="KS309" s="138"/>
      <c r="KT309" s="138"/>
      <c r="KU309" s="138"/>
      <c r="KV309" s="138"/>
      <c r="KW309" s="138"/>
      <c r="KX309" s="138"/>
      <c r="KY309" s="138"/>
      <c r="KZ309" s="138"/>
      <c r="LA309" s="138"/>
      <c r="LB309" s="138"/>
      <c r="LC309" s="138"/>
      <c r="LD309" s="138"/>
      <c r="LE309" s="138"/>
      <c r="LF309" s="138"/>
      <c r="LG309" s="138"/>
      <c r="LH309" s="138"/>
      <c r="LI309" s="138"/>
      <c r="LJ309" s="138"/>
      <c r="LK309" s="138"/>
      <c r="LL309" s="138"/>
      <c r="LM309" s="138"/>
      <c r="LN309" s="138"/>
      <c r="LO309" s="138"/>
      <c r="LP309" s="138"/>
      <c r="LQ309" s="138"/>
      <c r="LR309" s="138"/>
      <c r="LS309" s="138"/>
      <c r="LT309" s="138"/>
      <c r="LU309" s="138"/>
      <c r="LV309" s="138"/>
      <c r="LW309" s="138"/>
      <c r="LX309" s="138"/>
      <c r="LY309" s="138"/>
      <c r="LZ309" s="138"/>
      <c r="MA309" s="138"/>
      <c r="MB309" s="138"/>
      <c r="MC309" s="138"/>
      <c r="MD309" s="138"/>
      <c r="ME309" s="138"/>
      <c r="MF309" s="138"/>
      <c r="MG309" s="138"/>
      <c r="MH309" s="138"/>
      <c r="MI309" s="138"/>
      <c r="MJ309" s="138"/>
      <c r="MK309" s="138"/>
      <c r="ML309" s="138"/>
      <c r="MM309" s="138"/>
      <c r="MN309" s="138"/>
      <c r="MO309" s="138"/>
      <c r="MP309" s="138"/>
      <c r="MQ309" s="138"/>
      <c r="MR309" s="138"/>
      <c r="MS309" s="138"/>
      <c r="MT309" s="138"/>
      <c r="MU309" s="138"/>
      <c r="MV309" s="138"/>
      <c r="MW309" s="138"/>
      <c r="MX309" s="138"/>
      <c r="MY309" s="138"/>
      <c r="MZ309" s="138"/>
      <c r="NA309" s="138"/>
      <c r="NB309" s="138"/>
      <c r="NC309" s="138"/>
      <c r="ND309" s="138"/>
      <c r="NE309" s="138"/>
      <c r="NF309" s="138"/>
      <c r="NG309" s="138"/>
      <c r="NH309" s="138"/>
      <c r="NI309" s="138"/>
      <c r="NJ309" s="138"/>
      <c r="NK309" s="138"/>
      <c r="NL309" s="138"/>
      <c r="NM309" s="138"/>
      <c r="NN309" s="138"/>
      <c r="NO309" s="138"/>
      <c r="NP309" s="138"/>
      <c r="NQ309" s="138"/>
      <c r="NR309" s="138"/>
      <c r="NS309" s="138"/>
      <c r="NT309" s="138"/>
      <c r="NU309" s="138"/>
      <c r="NV309" s="138"/>
      <c r="NW309" s="138"/>
      <c r="NX309" s="138"/>
      <c r="NY309" s="138"/>
      <c r="NZ309" s="138"/>
      <c r="OA309" s="138"/>
      <c r="OB309" s="138"/>
      <c r="OC309" s="138"/>
      <c r="OD309" s="138"/>
      <c r="OE309" s="138"/>
      <c r="OF309" s="138"/>
      <c r="OG309" s="138"/>
      <c r="OH309" s="138"/>
      <c r="OI309" s="138"/>
      <c r="OJ309" s="138"/>
      <c r="OK309" s="138"/>
      <c r="OL309" s="138"/>
      <c r="OM309" s="138"/>
      <c r="ON309" s="138"/>
      <c r="OO309" s="138"/>
      <c r="OP309" s="138"/>
      <c r="OQ309" s="138"/>
      <c r="OR309" s="138"/>
      <c r="OS309" s="138"/>
      <c r="OT309" s="138"/>
      <c r="OU309" s="138"/>
      <c r="OV309" s="138"/>
      <c r="OW309" s="138"/>
      <c r="OX309" s="138"/>
      <c r="OY309" s="138"/>
      <c r="OZ309" s="138"/>
      <c r="PA309" s="138"/>
      <c r="PB309" s="138"/>
      <c r="PC309" s="138"/>
      <c r="PD309" s="138"/>
      <c r="PE309" s="138"/>
      <c r="PF309" s="138"/>
      <c r="PG309" s="138"/>
      <c r="PH309" s="138"/>
      <c r="PI309" s="138"/>
      <c r="PJ309" s="138"/>
      <c r="PK309" s="138"/>
      <c r="PL309" s="138"/>
      <c r="PM309" s="138"/>
      <c r="PN309" s="138"/>
      <c r="PO309" s="138"/>
      <c r="PP309" s="138"/>
      <c r="PQ309" s="138"/>
      <c r="PR309" s="138"/>
      <c r="PS309" s="138"/>
      <c r="PT309" s="138"/>
      <c r="PU309" s="138"/>
      <c r="PV309" s="138"/>
      <c r="PW309" s="138"/>
      <c r="PX309" s="138"/>
      <c r="PY309" s="138"/>
      <c r="PZ309" s="138"/>
      <c r="QA309" s="138"/>
      <c r="QB309" s="138"/>
      <c r="QC309" s="138"/>
      <c r="QD309" s="138"/>
      <c r="QE309" s="138"/>
      <c r="QF309" s="138"/>
      <c r="QG309" s="138"/>
      <c r="QH309" s="138"/>
      <c r="QI309" s="138"/>
      <c r="QJ309" s="138"/>
      <c r="QK309" s="138"/>
      <c r="QL309" s="138"/>
      <c r="QM309" s="138"/>
      <c r="QN309" s="138"/>
      <c r="QO309" s="138"/>
      <c r="QP309" s="138"/>
      <c r="QQ309" s="138"/>
      <c r="QR309" s="138"/>
      <c r="QS309" s="138"/>
      <c r="QT309" s="138"/>
      <c r="QU309" s="138"/>
      <c r="QV309" s="138"/>
      <c r="QW309" s="138"/>
      <c r="QX309" s="138"/>
      <c r="QY309" s="138"/>
      <c r="QZ309" s="138"/>
      <c r="RA309" s="138"/>
      <c r="RB309" s="138"/>
      <c r="RC309" s="138"/>
      <c r="RD309" s="138"/>
      <c r="RE309" s="138"/>
      <c r="RF309" s="138"/>
      <c r="RG309" s="138"/>
      <c r="RH309" s="138"/>
      <c r="RI309" s="138"/>
      <c r="RJ309" s="138"/>
      <c r="RK309" s="138"/>
      <c r="RL309" s="138"/>
      <c r="RM309" s="138"/>
      <c r="RN309" s="138"/>
      <c r="RO309" s="138"/>
      <c r="RP309" s="138"/>
      <c r="RQ309" s="138"/>
      <c r="RR309" s="138"/>
      <c r="RS309" s="138"/>
      <c r="RT309" s="138"/>
      <c r="RU309" s="138"/>
      <c r="RV309" s="138"/>
      <c r="RW309" s="138"/>
      <c r="RX309" s="138"/>
      <c r="RY309" s="138"/>
      <c r="RZ309" s="138"/>
      <c r="SA309" s="138"/>
      <c r="SB309" s="138"/>
      <c r="SC309" s="138"/>
      <c r="SD309" s="138"/>
      <c r="SE309" s="138"/>
      <c r="SF309" s="138"/>
      <c r="SG309" s="138"/>
      <c r="SH309" s="138"/>
      <c r="SI309" s="138"/>
      <c r="SJ309" s="138"/>
      <c r="SK309" s="138"/>
      <c r="SL309" s="138"/>
      <c r="SM309" s="138"/>
      <c r="SN309" s="138"/>
      <c r="SO309" s="138"/>
      <c r="SP309" s="138"/>
      <c r="SQ309" s="138"/>
      <c r="SR309" s="138"/>
      <c r="SS309" s="138"/>
      <c r="ST309" s="138"/>
      <c r="SU309" s="138"/>
      <c r="SV309" s="138"/>
      <c r="SW309" s="138"/>
      <c r="SX309" s="138"/>
      <c r="SY309" s="138"/>
      <c r="SZ309" s="138"/>
      <c r="TA309" s="138"/>
      <c r="TB309" s="138"/>
      <c r="TC309" s="138"/>
      <c r="TD309" s="138"/>
      <c r="TE309" s="138"/>
      <c r="TF309" s="138"/>
      <c r="TG309" s="138"/>
      <c r="TH309" s="138"/>
      <c r="TI309" s="138"/>
      <c r="TJ309" s="138"/>
      <c r="TK309" s="138"/>
      <c r="TL309" s="138"/>
      <c r="TM309" s="138"/>
      <c r="TN309" s="138"/>
      <c r="TO309" s="138"/>
      <c r="TP309" s="138"/>
      <c r="TQ309" s="138"/>
      <c r="TR309" s="138"/>
      <c r="TS309" s="138"/>
      <c r="TT309" s="138"/>
      <c r="TU309" s="138"/>
      <c r="TV309" s="138"/>
      <c r="TW309" s="138"/>
      <c r="TX309" s="138"/>
      <c r="TY309" s="138"/>
      <c r="TZ309" s="138"/>
      <c r="UA309" s="138"/>
      <c r="UB309" s="138"/>
      <c r="UC309" s="138"/>
      <c r="UD309" s="138"/>
      <c r="UE309" s="138"/>
      <c r="UF309" s="138"/>
      <c r="UG309" s="138"/>
      <c r="UH309" s="138"/>
      <c r="UI309" s="138"/>
      <c r="UJ309" s="138"/>
      <c r="UK309" s="138"/>
      <c r="UL309" s="138"/>
      <c r="UM309" s="138"/>
      <c r="UN309" s="138"/>
      <c r="UO309" s="138"/>
      <c r="UP309" s="138"/>
      <c r="UQ309" s="138"/>
      <c r="UR309" s="138"/>
      <c r="US309" s="138"/>
      <c r="UT309" s="138"/>
      <c r="UU309" s="138"/>
      <c r="UV309" s="138"/>
      <c r="UW309" s="138"/>
      <c r="UX309" s="138"/>
      <c r="UY309" s="138"/>
      <c r="UZ309" s="138"/>
      <c r="VA309" s="138"/>
      <c r="VB309" s="138"/>
      <c r="VC309" s="138"/>
      <c r="VD309" s="138"/>
      <c r="VE309" s="138"/>
      <c r="VF309" s="138"/>
      <c r="VG309" s="138"/>
      <c r="VH309" s="138"/>
      <c r="VI309" s="138"/>
      <c r="VJ309" s="138"/>
      <c r="VK309" s="138"/>
      <c r="VL309" s="138"/>
      <c r="VM309" s="138"/>
      <c r="VN309" s="138"/>
      <c r="VO309" s="138"/>
      <c r="VP309" s="138"/>
      <c r="VQ309" s="138"/>
      <c r="VR309" s="138"/>
      <c r="VS309" s="138"/>
      <c r="VT309" s="138"/>
      <c r="VU309" s="138"/>
      <c r="VV309" s="138"/>
      <c r="VW309" s="138"/>
      <c r="VX309" s="138"/>
      <c r="VY309" s="138"/>
      <c r="VZ309" s="138"/>
      <c r="WA309" s="138"/>
      <c r="WB309" s="138"/>
      <c r="WC309" s="138"/>
      <c r="WD309" s="138"/>
      <c r="WE309" s="138"/>
      <c r="WF309" s="138"/>
      <c r="WG309" s="138"/>
      <c r="WH309" s="138"/>
      <c r="WI309" s="138"/>
      <c r="WJ309" s="138"/>
      <c r="WK309" s="138"/>
      <c r="WL309" s="138"/>
      <c r="WM309" s="138"/>
      <c r="WN309" s="138"/>
      <c r="WO309" s="138"/>
      <c r="WP309" s="138"/>
      <c r="WQ309" s="138"/>
      <c r="WR309" s="138"/>
      <c r="WS309" s="138"/>
      <c r="WT309" s="138"/>
      <c r="WU309" s="138"/>
      <c r="WV309" s="138"/>
      <c r="WW309" s="138"/>
      <c r="WX309" s="138"/>
      <c r="WY309" s="138"/>
      <c r="WZ309" s="138"/>
      <c r="XA309" s="138"/>
      <c r="XB309" s="138"/>
      <c r="XC309" s="138"/>
      <c r="XD309" s="138"/>
      <c r="XE309" s="138"/>
      <c r="XF309" s="138"/>
      <c r="XG309" s="138"/>
      <c r="XH309" s="138"/>
      <c r="XI309" s="138"/>
      <c r="XJ309" s="138"/>
      <c r="XK309" s="138"/>
      <c r="XL309" s="138"/>
      <c r="XM309" s="138"/>
      <c r="XN309" s="138"/>
      <c r="XO309" s="138"/>
      <c r="XP309" s="138"/>
      <c r="XQ309" s="138"/>
      <c r="XR309" s="138"/>
      <c r="XS309" s="138"/>
      <c r="XT309" s="138"/>
      <c r="XU309" s="138"/>
      <c r="XV309" s="138"/>
      <c r="XW309" s="138"/>
      <c r="XX309" s="138"/>
      <c r="XY309" s="138"/>
      <c r="XZ309" s="138"/>
      <c r="YA309" s="138"/>
      <c r="YB309" s="138"/>
      <c r="YC309" s="138"/>
      <c r="YD309" s="138"/>
      <c r="YE309" s="138"/>
      <c r="YF309" s="138"/>
      <c r="YG309" s="138"/>
      <c r="YH309" s="138"/>
      <c r="YI309" s="138"/>
      <c r="YJ309" s="138"/>
      <c r="YK309" s="138"/>
      <c r="YL309" s="138"/>
      <c r="YM309" s="138"/>
      <c r="YN309" s="138"/>
      <c r="YO309" s="138"/>
      <c r="YP309" s="138"/>
      <c r="YQ309" s="138"/>
      <c r="YR309" s="138"/>
      <c r="YS309" s="138"/>
      <c r="YT309" s="138"/>
      <c r="YU309" s="138"/>
      <c r="YV309" s="138"/>
      <c r="YW309" s="138"/>
      <c r="YX309" s="138"/>
      <c r="YY309" s="138"/>
      <c r="YZ309" s="138"/>
      <c r="ZA309" s="138"/>
      <c r="ZB309" s="138"/>
      <c r="ZC309" s="138"/>
      <c r="ZD309" s="138"/>
      <c r="ZE309" s="138"/>
      <c r="ZF309" s="138"/>
      <c r="ZG309" s="138"/>
      <c r="ZH309" s="138"/>
      <c r="ZI309" s="138"/>
      <c r="ZJ309" s="138"/>
      <c r="ZK309" s="138"/>
      <c r="ZL309" s="138"/>
      <c r="ZM309" s="138"/>
      <c r="ZN309" s="138"/>
      <c r="ZO309" s="138"/>
      <c r="ZP309" s="138"/>
      <c r="ZQ309" s="138"/>
      <c r="ZR309" s="138"/>
      <c r="ZS309" s="138"/>
      <c r="ZT309" s="138"/>
      <c r="ZU309" s="138"/>
      <c r="ZV309" s="138"/>
      <c r="ZW309" s="138"/>
      <c r="ZX309" s="138"/>
      <c r="ZY309" s="138"/>
      <c r="ZZ309" s="138"/>
      <c r="AAA309" s="138"/>
      <c r="AAB309" s="138"/>
      <c r="AAC309" s="138"/>
      <c r="AAD309" s="138"/>
      <c r="AAE309" s="138"/>
      <c r="AAF309" s="138"/>
      <c r="AAG309" s="138"/>
      <c r="AAH309" s="138"/>
      <c r="AAI309" s="138"/>
      <c r="AAJ309" s="138"/>
      <c r="AAK309" s="138"/>
      <c r="AAL309" s="138"/>
      <c r="AAM309" s="138"/>
      <c r="AAN309" s="138"/>
      <c r="AAO309" s="138"/>
      <c r="AAP309" s="138"/>
      <c r="AAQ309" s="138"/>
      <c r="AAR309" s="138"/>
      <c r="AAS309" s="138"/>
      <c r="AAT309" s="138"/>
      <c r="AAU309" s="138"/>
      <c r="AAV309" s="138"/>
      <c r="AAW309" s="138"/>
      <c r="AAX309" s="138"/>
      <c r="AAY309" s="138"/>
      <c r="AAZ309" s="138"/>
      <c r="ABA309" s="138"/>
      <c r="ABB309" s="138"/>
      <c r="ABC309" s="138"/>
      <c r="ABD309" s="138"/>
      <c r="ABE309" s="138"/>
      <c r="ABF309" s="138"/>
      <c r="ABG309" s="138"/>
      <c r="ABH309" s="138"/>
      <c r="ABI309" s="138"/>
      <c r="ABJ309" s="138"/>
      <c r="ABK309" s="138"/>
      <c r="ABL309" s="138"/>
      <c r="ABM309" s="138"/>
      <c r="ABN309" s="138"/>
      <c r="ABO309" s="138"/>
      <c r="ABP309" s="138"/>
      <c r="ABQ309" s="138"/>
      <c r="ABR309" s="138"/>
      <c r="ABS309" s="138"/>
      <c r="ABT309" s="138"/>
      <c r="ABU309" s="138"/>
      <c r="ABV309" s="138"/>
      <c r="ABW309" s="138"/>
      <c r="ABX309" s="138"/>
      <c r="ABY309" s="138"/>
      <c r="ABZ309" s="138"/>
      <c r="ACA309" s="138"/>
      <c r="ACB309" s="138"/>
      <c r="ACC309" s="138"/>
      <c r="ACD309" s="138"/>
      <c r="ACE309" s="138"/>
      <c r="ACF309" s="138"/>
      <c r="ACG309" s="138"/>
      <c r="ACH309" s="138"/>
      <c r="ACI309" s="138"/>
      <c r="ACJ309" s="138"/>
      <c r="ACK309" s="138"/>
      <c r="ACL309" s="138"/>
      <c r="ACM309" s="138"/>
      <c r="ACN309" s="138"/>
      <c r="ACO309" s="138"/>
      <c r="ACP309" s="138"/>
      <c r="ACQ309" s="138"/>
      <c r="ACR309" s="138"/>
      <c r="ACS309" s="138"/>
      <c r="ACT309" s="138"/>
      <c r="ACU309" s="138"/>
      <c r="ACV309" s="138"/>
      <c r="ACW309" s="138"/>
      <c r="ACX309" s="138"/>
      <c r="ACY309" s="138"/>
      <c r="ACZ309" s="138"/>
      <c r="ADA309" s="138"/>
      <c r="ADB309" s="138"/>
      <c r="ADC309" s="138"/>
      <c r="ADD309" s="138"/>
      <c r="ADE309" s="138"/>
      <c r="ADF309" s="138"/>
      <c r="ADG309" s="138"/>
      <c r="ADH309" s="138"/>
      <c r="ADI309" s="138"/>
      <c r="ADJ309" s="138"/>
      <c r="ADK309" s="138"/>
      <c r="ADL309" s="138"/>
      <c r="ADM309" s="138"/>
      <c r="ADN309" s="138"/>
      <c r="ADO309" s="138"/>
      <c r="ADP309" s="138"/>
      <c r="ADQ309" s="138"/>
      <c r="ADR309" s="138"/>
      <c r="ADS309" s="138"/>
      <c r="ADT309" s="138"/>
      <c r="ADU309" s="138"/>
      <c r="ADV309" s="138"/>
      <c r="ADW309" s="138"/>
      <c r="ADX309" s="138"/>
      <c r="ADY309" s="138"/>
      <c r="ADZ309" s="138"/>
      <c r="AEA309" s="138"/>
      <c r="AEB309" s="138"/>
      <c r="AEC309" s="138"/>
      <c r="AED309" s="138"/>
      <c r="AEE309" s="138"/>
      <c r="AEF309" s="138"/>
      <c r="AEG309" s="138"/>
      <c r="AEH309" s="138"/>
      <c r="AEI309" s="138"/>
      <c r="AEJ309" s="138"/>
      <c r="AEK309" s="138"/>
      <c r="AEL309" s="138"/>
      <c r="AEM309" s="138"/>
      <c r="AEN309" s="138"/>
      <c r="AEO309" s="138"/>
      <c r="AEP309" s="138"/>
      <c r="AEQ309" s="138"/>
      <c r="AER309" s="138"/>
      <c r="AES309" s="138"/>
      <c r="AET309" s="138"/>
      <c r="AEU309" s="138"/>
      <c r="AEV309" s="138"/>
      <c r="AEW309" s="138"/>
      <c r="AEX309" s="138"/>
      <c r="AEY309" s="138"/>
      <c r="AEZ309" s="138"/>
      <c r="AFA309" s="138"/>
      <c r="AFB309" s="138"/>
      <c r="AFC309" s="138"/>
      <c r="AFD309" s="138"/>
      <c r="AFE309" s="138"/>
      <c r="AFF309" s="138"/>
      <c r="AFG309" s="138"/>
      <c r="AFH309" s="138"/>
      <c r="AFI309" s="138"/>
      <c r="AFJ309" s="138"/>
      <c r="AFK309" s="138"/>
      <c r="AFL309" s="138"/>
      <c r="AFM309" s="138"/>
      <c r="AFN309" s="138"/>
      <c r="AFO309" s="138"/>
      <c r="AFP309" s="138"/>
      <c r="AFQ309" s="138"/>
      <c r="AFR309" s="138"/>
      <c r="AFS309" s="138"/>
      <c r="AFT309" s="138"/>
      <c r="AFU309" s="138"/>
      <c r="AFV309" s="138"/>
      <c r="AFW309" s="138"/>
      <c r="AFX309" s="138"/>
      <c r="AFY309" s="138"/>
      <c r="AFZ309" s="138"/>
      <c r="AGA309" s="138"/>
      <c r="AGB309" s="138"/>
      <c r="AGC309" s="138"/>
      <c r="AGD309" s="138"/>
      <c r="AGE309" s="138"/>
      <c r="AGF309" s="138"/>
      <c r="AGG309" s="138"/>
      <c r="AGH309" s="138"/>
      <c r="AGI309" s="138"/>
      <c r="AGJ309" s="138"/>
      <c r="AGK309" s="138"/>
      <c r="AGL309" s="138"/>
      <c r="AGM309" s="138"/>
      <c r="AGN309" s="138"/>
      <c r="AGO309" s="138"/>
      <c r="AGP309" s="138"/>
      <c r="AGQ309" s="138"/>
      <c r="AGR309" s="138"/>
      <c r="AGS309" s="138"/>
      <c r="AGT309" s="138"/>
      <c r="AGU309" s="138"/>
      <c r="AGV309" s="138"/>
      <c r="AGW309" s="138"/>
      <c r="AGX309" s="138"/>
      <c r="AGY309" s="138"/>
      <c r="AGZ309" s="138"/>
      <c r="AHA309" s="138"/>
      <c r="AHB309" s="138"/>
      <c r="AHC309" s="138"/>
      <c r="AHD309" s="138"/>
      <c r="AHE309" s="138"/>
      <c r="AHF309" s="138"/>
      <c r="AHG309" s="138"/>
      <c r="AHH309" s="138"/>
      <c r="AHI309" s="138"/>
      <c r="AHJ309" s="138"/>
      <c r="AHK309" s="138"/>
      <c r="AHL309" s="138"/>
      <c r="AHM309" s="138"/>
      <c r="AHN309" s="138"/>
      <c r="AHO309" s="138"/>
      <c r="AHP309" s="138"/>
      <c r="AHQ309" s="138"/>
      <c r="AHR309" s="138"/>
      <c r="AHS309" s="138"/>
      <c r="AHT309" s="138"/>
      <c r="AHU309" s="138"/>
      <c r="AHV309" s="138"/>
      <c r="AHW309" s="138"/>
      <c r="AHX309" s="138"/>
      <c r="AHY309" s="138"/>
      <c r="AHZ309" s="138"/>
      <c r="AIA309" s="138"/>
      <c r="AIB309" s="138"/>
      <c r="AIC309" s="138"/>
      <c r="AID309" s="138"/>
      <c r="AIE309" s="138"/>
      <c r="AIF309" s="138"/>
      <c r="AIG309" s="138"/>
      <c r="AIH309" s="138"/>
      <c r="AII309" s="138"/>
      <c r="AIJ309" s="138"/>
      <c r="AIK309" s="138"/>
      <c r="AIL309" s="138"/>
      <c r="AIM309" s="138"/>
      <c r="AIN309" s="138"/>
      <c r="AIO309" s="138"/>
      <c r="AIP309" s="138"/>
      <c r="AIQ309" s="138"/>
      <c r="AIR309" s="138"/>
      <c r="AIS309" s="138"/>
      <c r="AIT309" s="138"/>
      <c r="AIU309" s="138"/>
      <c r="AIV309" s="138"/>
      <c r="AIW309" s="138"/>
      <c r="AIX309" s="138"/>
      <c r="AIY309" s="138"/>
      <c r="AIZ309" s="138"/>
      <c r="AJA309" s="138"/>
      <c r="AJB309" s="138"/>
      <c r="AJC309" s="138"/>
      <c r="AJD309" s="138"/>
      <c r="AJE309" s="138"/>
      <c r="AJF309" s="138"/>
      <c r="AJG309" s="138"/>
      <c r="AJH309" s="138"/>
      <c r="AJI309" s="138"/>
      <c r="AJJ309" s="138"/>
      <c r="AJK309" s="138"/>
      <c r="AJL309" s="138"/>
      <c r="AJM309" s="138"/>
      <c r="AJN309" s="138"/>
      <c r="AJO309" s="138"/>
      <c r="AJP309" s="138"/>
      <c r="AJQ309" s="138"/>
      <c r="AJR309" s="138"/>
      <c r="AJS309" s="138"/>
      <c r="AJT309" s="138"/>
      <c r="AJU309" s="138"/>
      <c r="AJV309" s="138"/>
      <c r="AJW309" s="138"/>
      <c r="AJX309" s="138"/>
      <c r="AJY309" s="138"/>
      <c r="AJZ309" s="138"/>
      <c r="AKA309" s="138"/>
      <c r="AKB309" s="138"/>
      <c r="AKC309" s="138"/>
      <c r="AKD309" s="138"/>
      <c r="AKE309" s="138"/>
      <c r="AKF309" s="138"/>
      <c r="AKG309" s="138"/>
      <c r="AKH309" s="138"/>
      <c r="AKI309" s="138"/>
      <c r="AKJ309" s="138"/>
      <c r="AKK309" s="138"/>
      <c r="AKL309" s="138"/>
      <c r="AKM309" s="138"/>
      <c r="AKN309" s="138"/>
      <c r="AKO309" s="138"/>
      <c r="AKP309" s="138"/>
      <c r="AKQ309" s="138"/>
      <c r="AKR309" s="138"/>
      <c r="AKS309" s="138"/>
      <c r="AKT309" s="138"/>
      <c r="AKU309" s="138"/>
      <c r="AKV309" s="138"/>
      <c r="AKW309" s="138"/>
      <c r="AKX309" s="138"/>
      <c r="AKY309" s="138"/>
      <c r="AKZ309" s="138"/>
      <c r="ALA309" s="138"/>
      <c r="ALB309" s="138"/>
      <c r="ALC309" s="138"/>
      <c r="ALD309" s="138"/>
      <c r="ALE309" s="138"/>
      <c r="ALF309" s="138"/>
      <c r="ALG309" s="138"/>
      <c r="ALH309" s="138"/>
      <c r="ALI309" s="138"/>
      <c r="ALJ309" s="138"/>
      <c r="ALK309" s="138"/>
      <c r="ALL309" s="138"/>
      <c r="ALM309" s="138"/>
      <c r="ALN309" s="138"/>
      <c r="ALO309" s="138"/>
      <c r="ALP309" s="138"/>
      <c r="ALQ309" s="138"/>
      <c r="ALR309" s="138"/>
      <c r="ALS309" s="138"/>
      <c r="ALT309" s="138"/>
      <c r="ALU309" s="138"/>
      <c r="ALV309" s="138"/>
      <c r="ALW309" s="138"/>
      <c r="ALX309" s="138"/>
      <c r="ALY309" s="138"/>
      <c r="ALZ309" s="138"/>
      <c r="AMA309" s="138"/>
      <c r="AMB309" s="138"/>
      <c r="AMC309" s="138"/>
      <c r="AMD309" s="138"/>
      <c r="AME309" s="138"/>
      <c r="AMF309" s="138"/>
      <c r="AMG309" s="138"/>
      <c r="AMH309" s="138"/>
      <c r="AMI309" s="138"/>
      <c r="AMJ309" s="138"/>
      <c r="AMK309" s="138"/>
    </row>
    <row r="310" spans="1:1025" s="140" customFormat="1" x14ac:dyDescent="0.15">
      <c r="A310" s="210"/>
      <c r="B310" s="106"/>
      <c r="C310" s="137"/>
      <c r="D310" s="137"/>
      <c r="E310" s="137"/>
      <c r="F310" s="138"/>
      <c r="G310" s="138"/>
      <c r="H310" s="138"/>
      <c r="I310" s="138"/>
      <c r="J310" s="139"/>
      <c r="K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c r="GD310" s="138"/>
      <c r="GE310" s="138"/>
      <c r="GF310" s="138"/>
      <c r="GG310" s="138"/>
      <c r="GH310" s="138"/>
      <c r="GI310" s="138"/>
      <c r="GJ310" s="138"/>
      <c r="GK310" s="138"/>
      <c r="GL310" s="138"/>
      <c r="GM310" s="138"/>
      <c r="GN310" s="138"/>
      <c r="GO310" s="138"/>
      <c r="GP310" s="138"/>
      <c r="GQ310" s="138"/>
      <c r="GR310" s="138"/>
      <c r="GS310" s="138"/>
      <c r="GT310" s="138"/>
      <c r="GU310" s="138"/>
      <c r="GV310" s="138"/>
      <c r="GW310" s="138"/>
      <c r="GX310" s="138"/>
      <c r="GY310" s="138"/>
      <c r="GZ310" s="138"/>
      <c r="HA310" s="138"/>
      <c r="HB310" s="138"/>
      <c r="HC310" s="138"/>
      <c r="HD310" s="138"/>
      <c r="HE310" s="138"/>
      <c r="HF310" s="138"/>
      <c r="HG310" s="138"/>
      <c r="HH310" s="138"/>
      <c r="HI310" s="138"/>
      <c r="HJ310" s="138"/>
      <c r="HK310" s="138"/>
      <c r="HL310" s="138"/>
      <c r="HM310" s="138"/>
      <c r="HN310" s="138"/>
      <c r="HO310" s="138"/>
      <c r="HP310" s="138"/>
      <c r="HQ310" s="138"/>
      <c r="HR310" s="138"/>
      <c r="HS310" s="138"/>
      <c r="HT310" s="138"/>
      <c r="HU310" s="138"/>
      <c r="HV310" s="138"/>
      <c r="HW310" s="138"/>
      <c r="HX310" s="138"/>
      <c r="HY310" s="138"/>
      <c r="HZ310" s="138"/>
      <c r="IA310" s="138"/>
      <c r="IB310" s="138"/>
      <c r="IC310" s="138"/>
      <c r="ID310" s="138"/>
      <c r="IE310" s="138"/>
      <c r="IF310" s="138"/>
      <c r="IG310" s="138"/>
      <c r="IH310" s="138"/>
      <c r="II310" s="138"/>
      <c r="IJ310" s="138"/>
      <c r="IK310" s="138"/>
      <c r="IL310" s="138"/>
      <c r="IM310" s="138"/>
      <c r="IN310" s="138"/>
      <c r="IO310" s="138"/>
      <c r="IP310" s="138"/>
      <c r="IQ310" s="138"/>
      <c r="IR310" s="138"/>
      <c r="IS310" s="138"/>
      <c r="IT310" s="138"/>
      <c r="IU310" s="138"/>
      <c r="IV310" s="138"/>
      <c r="IW310" s="138"/>
      <c r="IX310" s="138"/>
      <c r="IY310" s="138"/>
      <c r="IZ310" s="138"/>
      <c r="JA310" s="138"/>
      <c r="JB310" s="138"/>
      <c r="JC310" s="138"/>
      <c r="JD310" s="138"/>
      <c r="JE310" s="138"/>
      <c r="JF310" s="138"/>
      <c r="JG310" s="138"/>
      <c r="JH310" s="138"/>
      <c r="JI310" s="138"/>
      <c r="JJ310" s="138"/>
      <c r="JK310" s="138"/>
      <c r="JL310" s="138"/>
      <c r="JM310" s="138"/>
      <c r="JN310" s="138"/>
      <c r="JO310" s="138"/>
      <c r="JP310" s="138"/>
      <c r="JQ310" s="138"/>
      <c r="JR310" s="138"/>
      <c r="JS310" s="138"/>
      <c r="JT310" s="138"/>
      <c r="JU310" s="138"/>
      <c r="JV310" s="138"/>
      <c r="JW310" s="138"/>
      <c r="JX310" s="138"/>
      <c r="JY310" s="138"/>
      <c r="JZ310" s="138"/>
      <c r="KA310" s="138"/>
      <c r="KB310" s="138"/>
      <c r="KC310" s="138"/>
      <c r="KD310" s="138"/>
      <c r="KE310" s="138"/>
      <c r="KF310" s="138"/>
      <c r="KG310" s="138"/>
      <c r="KH310" s="138"/>
      <c r="KI310" s="138"/>
      <c r="KJ310" s="138"/>
      <c r="KK310" s="138"/>
      <c r="KL310" s="138"/>
      <c r="KM310" s="138"/>
      <c r="KN310" s="138"/>
      <c r="KO310" s="138"/>
      <c r="KP310" s="138"/>
      <c r="KQ310" s="138"/>
      <c r="KR310" s="138"/>
      <c r="KS310" s="138"/>
      <c r="KT310" s="138"/>
      <c r="KU310" s="138"/>
      <c r="KV310" s="138"/>
      <c r="KW310" s="138"/>
      <c r="KX310" s="138"/>
      <c r="KY310" s="138"/>
      <c r="KZ310" s="138"/>
      <c r="LA310" s="138"/>
      <c r="LB310" s="138"/>
      <c r="LC310" s="138"/>
      <c r="LD310" s="138"/>
      <c r="LE310" s="138"/>
      <c r="LF310" s="138"/>
      <c r="LG310" s="138"/>
      <c r="LH310" s="138"/>
      <c r="LI310" s="138"/>
      <c r="LJ310" s="138"/>
      <c r="LK310" s="138"/>
      <c r="LL310" s="138"/>
      <c r="LM310" s="138"/>
      <c r="LN310" s="138"/>
      <c r="LO310" s="138"/>
      <c r="LP310" s="138"/>
      <c r="LQ310" s="138"/>
      <c r="LR310" s="138"/>
      <c r="LS310" s="138"/>
      <c r="LT310" s="138"/>
      <c r="LU310" s="138"/>
      <c r="LV310" s="138"/>
      <c r="LW310" s="138"/>
      <c r="LX310" s="138"/>
      <c r="LY310" s="138"/>
      <c r="LZ310" s="138"/>
      <c r="MA310" s="138"/>
      <c r="MB310" s="138"/>
      <c r="MC310" s="138"/>
      <c r="MD310" s="138"/>
      <c r="ME310" s="138"/>
      <c r="MF310" s="138"/>
      <c r="MG310" s="138"/>
      <c r="MH310" s="138"/>
      <c r="MI310" s="138"/>
      <c r="MJ310" s="138"/>
      <c r="MK310" s="138"/>
      <c r="ML310" s="138"/>
      <c r="MM310" s="138"/>
      <c r="MN310" s="138"/>
      <c r="MO310" s="138"/>
      <c r="MP310" s="138"/>
      <c r="MQ310" s="138"/>
      <c r="MR310" s="138"/>
      <c r="MS310" s="138"/>
      <c r="MT310" s="138"/>
      <c r="MU310" s="138"/>
      <c r="MV310" s="138"/>
      <c r="MW310" s="138"/>
      <c r="MX310" s="138"/>
      <c r="MY310" s="138"/>
      <c r="MZ310" s="138"/>
      <c r="NA310" s="138"/>
      <c r="NB310" s="138"/>
      <c r="NC310" s="138"/>
      <c r="ND310" s="138"/>
      <c r="NE310" s="138"/>
      <c r="NF310" s="138"/>
      <c r="NG310" s="138"/>
      <c r="NH310" s="138"/>
      <c r="NI310" s="138"/>
      <c r="NJ310" s="138"/>
      <c r="NK310" s="138"/>
      <c r="NL310" s="138"/>
      <c r="NM310" s="138"/>
      <c r="NN310" s="138"/>
      <c r="NO310" s="138"/>
      <c r="NP310" s="138"/>
      <c r="NQ310" s="138"/>
      <c r="NR310" s="138"/>
      <c r="NS310" s="138"/>
      <c r="NT310" s="138"/>
      <c r="NU310" s="138"/>
      <c r="NV310" s="138"/>
      <c r="NW310" s="138"/>
      <c r="NX310" s="138"/>
      <c r="NY310" s="138"/>
      <c r="NZ310" s="138"/>
      <c r="OA310" s="138"/>
      <c r="OB310" s="138"/>
      <c r="OC310" s="138"/>
      <c r="OD310" s="138"/>
      <c r="OE310" s="138"/>
      <c r="OF310" s="138"/>
      <c r="OG310" s="138"/>
      <c r="OH310" s="138"/>
      <c r="OI310" s="138"/>
      <c r="OJ310" s="138"/>
      <c r="OK310" s="138"/>
      <c r="OL310" s="138"/>
      <c r="OM310" s="138"/>
      <c r="ON310" s="138"/>
      <c r="OO310" s="138"/>
      <c r="OP310" s="138"/>
      <c r="OQ310" s="138"/>
      <c r="OR310" s="138"/>
      <c r="OS310" s="138"/>
      <c r="OT310" s="138"/>
      <c r="OU310" s="138"/>
      <c r="OV310" s="138"/>
      <c r="OW310" s="138"/>
      <c r="OX310" s="138"/>
      <c r="OY310" s="138"/>
      <c r="OZ310" s="138"/>
      <c r="PA310" s="138"/>
      <c r="PB310" s="138"/>
      <c r="PC310" s="138"/>
      <c r="PD310" s="138"/>
      <c r="PE310" s="138"/>
      <c r="PF310" s="138"/>
      <c r="PG310" s="138"/>
      <c r="PH310" s="138"/>
      <c r="PI310" s="138"/>
      <c r="PJ310" s="138"/>
      <c r="PK310" s="138"/>
      <c r="PL310" s="138"/>
      <c r="PM310" s="138"/>
      <c r="PN310" s="138"/>
      <c r="PO310" s="138"/>
      <c r="PP310" s="138"/>
      <c r="PQ310" s="138"/>
      <c r="PR310" s="138"/>
      <c r="PS310" s="138"/>
      <c r="PT310" s="138"/>
      <c r="PU310" s="138"/>
      <c r="PV310" s="138"/>
      <c r="PW310" s="138"/>
      <c r="PX310" s="138"/>
      <c r="PY310" s="138"/>
      <c r="PZ310" s="138"/>
      <c r="QA310" s="138"/>
      <c r="QB310" s="138"/>
      <c r="QC310" s="138"/>
      <c r="QD310" s="138"/>
      <c r="QE310" s="138"/>
      <c r="QF310" s="138"/>
      <c r="QG310" s="138"/>
      <c r="QH310" s="138"/>
      <c r="QI310" s="138"/>
      <c r="QJ310" s="138"/>
      <c r="QK310" s="138"/>
      <c r="QL310" s="138"/>
      <c r="QM310" s="138"/>
      <c r="QN310" s="138"/>
      <c r="QO310" s="138"/>
      <c r="QP310" s="138"/>
      <c r="QQ310" s="138"/>
      <c r="QR310" s="138"/>
      <c r="QS310" s="138"/>
      <c r="QT310" s="138"/>
      <c r="QU310" s="138"/>
      <c r="QV310" s="138"/>
      <c r="QW310" s="138"/>
      <c r="QX310" s="138"/>
      <c r="QY310" s="138"/>
      <c r="QZ310" s="138"/>
      <c r="RA310" s="138"/>
      <c r="RB310" s="138"/>
      <c r="RC310" s="138"/>
      <c r="RD310" s="138"/>
      <c r="RE310" s="138"/>
      <c r="RF310" s="138"/>
      <c r="RG310" s="138"/>
      <c r="RH310" s="138"/>
      <c r="RI310" s="138"/>
      <c r="RJ310" s="138"/>
      <c r="RK310" s="138"/>
      <c r="RL310" s="138"/>
      <c r="RM310" s="138"/>
      <c r="RN310" s="138"/>
      <c r="RO310" s="138"/>
      <c r="RP310" s="138"/>
      <c r="RQ310" s="138"/>
      <c r="RR310" s="138"/>
      <c r="RS310" s="138"/>
      <c r="RT310" s="138"/>
      <c r="RU310" s="138"/>
      <c r="RV310" s="138"/>
      <c r="RW310" s="138"/>
      <c r="RX310" s="138"/>
      <c r="RY310" s="138"/>
      <c r="RZ310" s="138"/>
      <c r="SA310" s="138"/>
      <c r="SB310" s="138"/>
      <c r="SC310" s="138"/>
      <c r="SD310" s="138"/>
      <c r="SE310" s="138"/>
      <c r="SF310" s="138"/>
      <c r="SG310" s="138"/>
      <c r="SH310" s="138"/>
      <c r="SI310" s="138"/>
      <c r="SJ310" s="138"/>
      <c r="SK310" s="138"/>
      <c r="SL310" s="138"/>
      <c r="SM310" s="138"/>
      <c r="SN310" s="138"/>
      <c r="SO310" s="138"/>
      <c r="SP310" s="138"/>
      <c r="SQ310" s="138"/>
      <c r="SR310" s="138"/>
      <c r="SS310" s="138"/>
      <c r="ST310" s="138"/>
      <c r="SU310" s="138"/>
      <c r="SV310" s="138"/>
      <c r="SW310" s="138"/>
      <c r="SX310" s="138"/>
      <c r="SY310" s="138"/>
      <c r="SZ310" s="138"/>
      <c r="TA310" s="138"/>
      <c r="TB310" s="138"/>
      <c r="TC310" s="138"/>
      <c r="TD310" s="138"/>
      <c r="TE310" s="138"/>
      <c r="TF310" s="138"/>
      <c r="TG310" s="138"/>
      <c r="TH310" s="138"/>
      <c r="TI310" s="138"/>
      <c r="TJ310" s="138"/>
      <c r="TK310" s="138"/>
      <c r="TL310" s="138"/>
      <c r="TM310" s="138"/>
      <c r="TN310" s="138"/>
      <c r="TO310" s="138"/>
      <c r="TP310" s="138"/>
      <c r="TQ310" s="138"/>
      <c r="TR310" s="138"/>
      <c r="TS310" s="138"/>
      <c r="TT310" s="138"/>
      <c r="TU310" s="138"/>
      <c r="TV310" s="138"/>
      <c r="TW310" s="138"/>
      <c r="TX310" s="138"/>
      <c r="TY310" s="138"/>
      <c r="TZ310" s="138"/>
      <c r="UA310" s="138"/>
      <c r="UB310" s="138"/>
      <c r="UC310" s="138"/>
      <c r="UD310" s="138"/>
      <c r="UE310" s="138"/>
      <c r="UF310" s="138"/>
      <c r="UG310" s="138"/>
      <c r="UH310" s="138"/>
      <c r="UI310" s="138"/>
      <c r="UJ310" s="138"/>
      <c r="UK310" s="138"/>
      <c r="UL310" s="138"/>
      <c r="UM310" s="138"/>
      <c r="UN310" s="138"/>
      <c r="UO310" s="138"/>
      <c r="UP310" s="138"/>
      <c r="UQ310" s="138"/>
      <c r="UR310" s="138"/>
      <c r="US310" s="138"/>
      <c r="UT310" s="138"/>
      <c r="UU310" s="138"/>
      <c r="UV310" s="138"/>
      <c r="UW310" s="138"/>
      <c r="UX310" s="138"/>
      <c r="UY310" s="138"/>
      <c r="UZ310" s="138"/>
      <c r="VA310" s="138"/>
      <c r="VB310" s="138"/>
      <c r="VC310" s="138"/>
      <c r="VD310" s="138"/>
      <c r="VE310" s="138"/>
      <c r="VF310" s="138"/>
      <c r="VG310" s="138"/>
      <c r="VH310" s="138"/>
      <c r="VI310" s="138"/>
      <c r="VJ310" s="138"/>
      <c r="VK310" s="138"/>
      <c r="VL310" s="138"/>
      <c r="VM310" s="138"/>
      <c r="VN310" s="138"/>
      <c r="VO310" s="138"/>
      <c r="VP310" s="138"/>
      <c r="VQ310" s="138"/>
      <c r="VR310" s="138"/>
      <c r="VS310" s="138"/>
      <c r="VT310" s="138"/>
      <c r="VU310" s="138"/>
      <c r="VV310" s="138"/>
      <c r="VW310" s="138"/>
      <c r="VX310" s="138"/>
      <c r="VY310" s="138"/>
      <c r="VZ310" s="138"/>
      <c r="WA310" s="138"/>
      <c r="WB310" s="138"/>
      <c r="WC310" s="138"/>
      <c r="WD310" s="138"/>
      <c r="WE310" s="138"/>
      <c r="WF310" s="138"/>
      <c r="WG310" s="138"/>
      <c r="WH310" s="138"/>
      <c r="WI310" s="138"/>
      <c r="WJ310" s="138"/>
      <c r="WK310" s="138"/>
      <c r="WL310" s="138"/>
      <c r="WM310" s="138"/>
      <c r="WN310" s="138"/>
      <c r="WO310" s="138"/>
      <c r="WP310" s="138"/>
      <c r="WQ310" s="138"/>
      <c r="WR310" s="138"/>
      <c r="WS310" s="138"/>
      <c r="WT310" s="138"/>
      <c r="WU310" s="138"/>
      <c r="WV310" s="138"/>
      <c r="WW310" s="138"/>
      <c r="WX310" s="138"/>
      <c r="WY310" s="138"/>
      <c r="WZ310" s="138"/>
      <c r="XA310" s="138"/>
      <c r="XB310" s="138"/>
      <c r="XC310" s="138"/>
      <c r="XD310" s="138"/>
      <c r="XE310" s="138"/>
      <c r="XF310" s="138"/>
      <c r="XG310" s="138"/>
      <c r="XH310" s="138"/>
      <c r="XI310" s="138"/>
      <c r="XJ310" s="138"/>
      <c r="XK310" s="138"/>
      <c r="XL310" s="138"/>
      <c r="XM310" s="138"/>
      <c r="XN310" s="138"/>
      <c r="XO310" s="138"/>
      <c r="XP310" s="138"/>
      <c r="XQ310" s="138"/>
      <c r="XR310" s="138"/>
      <c r="XS310" s="138"/>
      <c r="XT310" s="138"/>
      <c r="XU310" s="138"/>
      <c r="XV310" s="138"/>
      <c r="XW310" s="138"/>
      <c r="XX310" s="138"/>
      <c r="XY310" s="138"/>
      <c r="XZ310" s="138"/>
      <c r="YA310" s="138"/>
      <c r="YB310" s="138"/>
      <c r="YC310" s="138"/>
      <c r="YD310" s="138"/>
      <c r="YE310" s="138"/>
      <c r="YF310" s="138"/>
      <c r="YG310" s="138"/>
      <c r="YH310" s="138"/>
      <c r="YI310" s="138"/>
      <c r="YJ310" s="138"/>
      <c r="YK310" s="138"/>
      <c r="YL310" s="138"/>
      <c r="YM310" s="138"/>
      <c r="YN310" s="138"/>
      <c r="YO310" s="138"/>
      <c r="YP310" s="138"/>
      <c r="YQ310" s="138"/>
      <c r="YR310" s="138"/>
      <c r="YS310" s="138"/>
      <c r="YT310" s="138"/>
      <c r="YU310" s="138"/>
      <c r="YV310" s="138"/>
      <c r="YW310" s="138"/>
      <c r="YX310" s="138"/>
      <c r="YY310" s="138"/>
      <c r="YZ310" s="138"/>
      <c r="ZA310" s="138"/>
      <c r="ZB310" s="138"/>
      <c r="ZC310" s="138"/>
      <c r="ZD310" s="138"/>
      <c r="ZE310" s="138"/>
      <c r="ZF310" s="138"/>
      <c r="ZG310" s="138"/>
      <c r="ZH310" s="138"/>
      <c r="ZI310" s="138"/>
      <c r="ZJ310" s="138"/>
      <c r="ZK310" s="138"/>
      <c r="ZL310" s="138"/>
      <c r="ZM310" s="138"/>
      <c r="ZN310" s="138"/>
      <c r="ZO310" s="138"/>
      <c r="ZP310" s="138"/>
      <c r="ZQ310" s="138"/>
      <c r="ZR310" s="138"/>
      <c r="ZS310" s="138"/>
      <c r="ZT310" s="138"/>
      <c r="ZU310" s="138"/>
      <c r="ZV310" s="138"/>
      <c r="ZW310" s="138"/>
      <c r="ZX310" s="138"/>
      <c r="ZY310" s="138"/>
      <c r="ZZ310" s="138"/>
      <c r="AAA310" s="138"/>
      <c r="AAB310" s="138"/>
      <c r="AAC310" s="138"/>
      <c r="AAD310" s="138"/>
      <c r="AAE310" s="138"/>
      <c r="AAF310" s="138"/>
      <c r="AAG310" s="138"/>
      <c r="AAH310" s="138"/>
      <c r="AAI310" s="138"/>
      <c r="AAJ310" s="138"/>
      <c r="AAK310" s="138"/>
      <c r="AAL310" s="138"/>
      <c r="AAM310" s="138"/>
      <c r="AAN310" s="138"/>
      <c r="AAO310" s="138"/>
      <c r="AAP310" s="138"/>
      <c r="AAQ310" s="138"/>
      <c r="AAR310" s="138"/>
      <c r="AAS310" s="138"/>
      <c r="AAT310" s="138"/>
      <c r="AAU310" s="138"/>
      <c r="AAV310" s="138"/>
      <c r="AAW310" s="138"/>
      <c r="AAX310" s="138"/>
      <c r="AAY310" s="138"/>
      <c r="AAZ310" s="138"/>
      <c r="ABA310" s="138"/>
      <c r="ABB310" s="138"/>
      <c r="ABC310" s="138"/>
      <c r="ABD310" s="138"/>
      <c r="ABE310" s="138"/>
      <c r="ABF310" s="138"/>
      <c r="ABG310" s="138"/>
      <c r="ABH310" s="138"/>
      <c r="ABI310" s="138"/>
      <c r="ABJ310" s="138"/>
      <c r="ABK310" s="138"/>
      <c r="ABL310" s="138"/>
      <c r="ABM310" s="138"/>
      <c r="ABN310" s="138"/>
      <c r="ABO310" s="138"/>
      <c r="ABP310" s="138"/>
      <c r="ABQ310" s="138"/>
      <c r="ABR310" s="138"/>
      <c r="ABS310" s="138"/>
      <c r="ABT310" s="138"/>
      <c r="ABU310" s="138"/>
      <c r="ABV310" s="138"/>
      <c r="ABW310" s="138"/>
      <c r="ABX310" s="138"/>
      <c r="ABY310" s="138"/>
      <c r="ABZ310" s="138"/>
      <c r="ACA310" s="138"/>
      <c r="ACB310" s="138"/>
      <c r="ACC310" s="138"/>
      <c r="ACD310" s="138"/>
      <c r="ACE310" s="138"/>
      <c r="ACF310" s="138"/>
      <c r="ACG310" s="138"/>
      <c r="ACH310" s="138"/>
      <c r="ACI310" s="138"/>
      <c r="ACJ310" s="138"/>
      <c r="ACK310" s="138"/>
      <c r="ACL310" s="138"/>
      <c r="ACM310" s="138"/>
      <c r="ACN310" s="138"/>
      <c r="ACO310" s="138"/>
      <c r="ACP310" s="138"/>
      <c r="ACQ310" s="138"/>
      <c r="ACR310" s="138"/>
      <c r="ACS310" s="138"/>
      <c r="ACT310" s="138"/>
      <c r="ACU310" s="138"/>
      <c r="ACV310" s="138"/>
      <c r="ACW310" s="138"/>
      <c r="ACX310" s="138"/>
      <c r="ACY310" s="138"/>
      <c r="ACZ310" s="138"/>
      <c r="ADA310" s="138"/>
      <c r="ADB310" s="138"/>
      <c r="ADC310" s="138"/>
      <c r="ADD310" s="138"/>
      <c r="ADE310" s="138"/>
      <c r="ADF310" s="138"/>
      <c r="ADG310" s="138"/>
      <c r="ADH310" s="138"/>
      <c r="ADI310" s="138"/>
      <c r="ADJ310" s="138"/>
      <c r="ADK310" s="138"/>
      <c r="ADL310" s="138"/>
      <c r="ADM310" s="138"/>
      <c r="ADN310" s="138"/>
      <c r="ADO310" s="138"/>
      <c r="ADP310" s="138"/>
      <c r="ADQ310" s="138"/>
      <c r="ADR310" s="138"/>
      <c r="ADS310" s="138"/>
      <c r="ADT310" s="138"/>
      <c r="ADU310" s="138"/>
      <c r="ADV310" s="138"/>
      <c r="ADW310" s="138"/>
      <c r="ADX310" s="138"/>
      <c r="ADY310" s="138"/>
      <c r="ADZ310" s="138"/>
      <c r="AEA310" s="138"/>
      <c r="AEB310" s="138"/>
      <c r="AEC310" s="138"/>
      <c r="AED310" s="138"/>
      <c r="AEE310" s="138"/>
      <c r="AEF310" s="138"/>
      <c r="AEG310" s="138"/>
      <c r="AEH310" s="138"/>
      <c r="AEI310" s="138"/>
      <c r="AEJ310" s="138"/>
      <c r="AEK310" s="138"/>
      <c r="AEL310" s="138"/>
      <c r="AEM310" s="138"/>
      <c r="AEN310" s="138"/>
      <c r="AEO310" s="138"/>
      <c r="AEP310" s="138"/>
      <c r="AEQ310" s="138"/>
      <c r="AER310" s="138"/>
      <c r="AES310" s="138"/>
      <c r="AET310" s="138"/>
      <c r="AEU310" s="138"/>
      <c r="AEV310" s="138"/>
      <c r="AEW310" s="138"/>
      <c r="AEX310" s="138"/>
      <c r="AEY310" s="138"/>
      <c r="AEZ310" s="138"/>
      <c r="AFA310" s="138"/>
      <c r="AFB310" s="138"/>
      <c r="AFC310" s="138"/>
      <c r="AFD310" s="138"/>
      <c r="AFE310" s="138"/>
      <c r="AFF310" s="138"/>
      <c r="AFG310" s="138"/>
      <c r="AFH310" s="138"/>
      <c r="AFI310" s="138"/>
      <c r="AFJ310" s="138"/>
      <c r="AFK310" s="138"/>
      <c r="AFL310" s="138"/>
      <c r="AFM310" s="138"/>
      <c r="AFN310" s="138"/>
      <c r="AFO310" s="138"/>
      <c r="AFP310" s="138"/>
      <c r="AFQ310" s="138"/>
      <c r="AFR310" s="138"/>
      <c r="AFS310" s="138"/>
      <c r="AFT310" s="138"/>
      <c r="AFU310" s="138"/>
      <c r="AFV310" s="138"/>
      <c r="AFW310" s="138"/>
      <c r="AFX310" s="138"/>
      <c r="AFY310" s="138"/>
      <c r="AFZ310" s="138"/>
      <c r="AGA310" s="138"/>
      <c r="AGB310" s="138"/>
      <c r="AGC310" s="138"/>
      <c r="AGD310" s="138"/>
      <c r="AGE310" s="138"/>
      <c r="AGF310" s="138"/>
      <c r="AGG310" s="138"/>
      <c r="AGH310" s="138"/>
      <c r="AGI310" s="138"/>
      <c r="AGJ310" s="138"/>
      <c r="AGK310" s="138"/>
      <c r="AGL310" s="138"/>
      <c r="AGM310" s="138"/>
      <c r="AGN310" s="138"/>
      <c r="AGO310" s="138"/>
      <c r="AGP310" s="138"/>
      <c r="AGQ310" s="138"/>
      <c r="AGR310" s="138"/>
      <c r="AGS310" s="138"/>
      <c r="AGT310" s="138"/>
      <c r="AGU310" s="138"/>
      <c r="AGV310" s="138"/>
      <c r="AGW310" s="138"/>
      <c r="AGX310" s="138"/>
      <c r="AGY310" s="138"/>
      <c r="AGZ310" s="138"/>
      <c r="AHA310" s="138"/>
      <c r="AHB310" s="138"/>
      <c r="AHC310" s="138"/>
      <c r="AHD310" s="138"/>
      <c r="AHE310" s="138"/>
      <c r="AHF310" s="138"/>
      <c r="AHG310" s="138"/>
      <c r="AHH310" s="138"/>
      <c r="AHI310" s="138"/>
      <c r="AHJ310" s="138"/>
      <c r="AHK310" s="138"/>
      <c r="AHL310" s="138"/>
      <c r="AHM310" s="138"/>
      <c r="AHN310" s="138"/>
      <c r="AHO310" s="138"/>
      <c r="AHP310" s="138"/>
      <c r="AHQ310" s="138"/>
      <c r="AHR310" s="138"/>
      <c r="AHS310" s="138"/>
      <c r="AHT310" s="138"/>
      <c r="AHU310" s="138"/>
      <c r="AHV310" s="138"/>
      <c r="AHW310" s="138"/>
      <c r="AHX310" s="138"/>
      <c r="AHY310" s="138"/>
      <c r="AHZ310" s="138"/>
      <c r="AIA310" s="138"/>
      <c r="AIB310" s="138"/>
      <c r="AIC310" s="138"/>
      <c r="AID310" s="138"/>
      <c r="AIE310" s="138"/>
      <c r="AIF310" s="138"/>
      <c r="AIG310" s="138"/>
      <c r="AIH310" s="138"/>
      <c r="AII310" s="138"/>
      <c r="AIJ310" s="138"/>
      <c r="AIK310" s="138"/>
      <c r="AIL310" s="138"/>
      <c r="AIM310" s="138"/>
      <c r="AIN310" s="138"/>
      <c r="AIO310" s="138"/>
      <c r="AIP310" s="138"/>
      <c r="AIQ310" s="138"/>
      <c r="AIR310" s="138"/>
      <c r="AIS310" s="138"/>
      <c r="AIT310" s="138"/>
      <c r="AIU310" s="138"/>
      <c r="AIV310" s="138"/>
      <c r="AIW310" s="138"/>
      <c r="AIX310" s="138"/>
      <c r="AIY310" s="138"/>
      <c r="AIZ310" s="138"/>
      <c r="AJA310" s="138"/>
      <c r="AJB310" s="138"/>
      <c r="AJC310" s="138"/>
      <c r="AJD310" s="138"/>
      <c r="AJE310" s="138"/>
      <c r="AJF310" s="138"/>
      <c r="AJG310" s="138"/>
      <c r="AJH310" s="138"/>
      <c r="AJI310" s="138"/>
      <c r="AJJ310" s="138"/>
      <c r="AJK310" s="138"/>
      <c r="AJL310" s="138"/>
      <c r="AJM310" s="138"/>
      <c r="AJN310" s="138"/>
      <c r="AJO310" s="138"/>
      <c r="AJP310" s="138"/>
      <c r="AJQ310" s="138"/>
      <c r="AJR310" s="138"/>
      <c r="AJS310" s="138"/>
      <c r="AJT310" s="138"/>
      <c r="AJU310" s="138"/>
      <c r="AJV310" s="138"/>
      <c r="AJW310" s="138"/>
      <c r="AJX310" s="138"/>
      <c r="AJY310" s="138"/>
      <c r="AJZ310" s="138"/>
      <c r="AKA310" s="138"/>
      <c r="AKB310" s="138"/>
      <c r="AKC310" s="138"/>
      <c r="AKD310" s="138"/>
      <c r="AKE310" s="138"/>
      <c r="AKF310" s="138"/>
      <c r="AKG310" s="138"/>
      <c r="AKH310" s="138"/>
      <c r="AKI310" s="138"/>
      <c r="AKJ310" s="138"/>
      <c r="AKK310" s="138"/>
      <c r="AKL310" s="138"/>
      <c r="AKM310" s="138"/>
      <c r="AKN310" s="138"/>
      <c r="AKO310" s="138"/>
      <c r="AKP310" s="138"/>
      <c r="AKQ310" s="138"/>
      <c r="AKR310" s="138"/>
      <c r="AKS310" s="138"/>
      <c r="AKT310" s="138"/>
      <c r="AKU310" s="138"/>
      <c r="AKV310" s="138"/>
      <c r="AKW310" s="138"/>
      <c r="AKX310" s="138"/>
      <c r="AKY310" s="138"/>
      <c r="AKZ310" s="138"/>
      <c r="ALA310" s="138"/>
      <c r="ALB310" s="138"/>
      <c r="ALC310" s="138"/>
      <c r="ALD310" s="138"/>
      <c r="ALE310" s="138"/>
      <c r="ALF310" s="138"/>
      <c r="ALG310" s="138"/>
      <c r="ALH310" s="138"/>
      <c r="ALI310" s="138"/>
      <c r="ALJ310" s="138"/>
      <c r="ALK310" s="138"/>
      <c r="ALL310" s="138"/>
      <c r="ALM310" s="138"/>
      <c r="ALN310" s="138"/>
      <c r="ALO310" s="138"/>
      <c r="ALP310" s="138"/>
      <c r="ALQ310" s="138"/>
      <c r="ALR310" s="138"/>
      <c r="ALS310" s="138"/>
      <c r="ALT310" s="138"/>
      <c r="ALU310" s="138"/>
      <c r="ALV310" s="138"/>
      <c r="ALW310" s="138"/>
      <c r="ALX310" s="138"/>
      <c r="ALY310" s="138"/>
      <c r="ALZ310" s="138"/>
      <c r="AMA310" s="138"/>
      <c r="AMB310" s="138"/>
      <c r="AMC310" s="138"/>
      <c r="AMD310" s="138"/>
      <c r="AME310" s="138"/>
      <c r="AMF310" s="138"/>
      <c r="AMG310" s="138"/>
      <c r="AMH310" s="138"/>
      <c r="AMI310" s="138"/>
      <c r="AMJ310" s="138"/>
      <c r="AMK310" s="138"/>
    </row>
    <row r="311" spans="1:1025" s="140" customFormat="1" x14ac:dyDescent="0.15">
      <c r="A311" s="210"/>
      <c r="B311" s="106"/>
      <c r="C311" s="137"/>
      <c r="D311" s="137"/>
      <c r="E311" s="137"/>
      <c r="F311" s="138"/>
      <c r="G311" s="138"/>
      <c r="H311" s="138"/>
      <c r="I311" s="138"/>
      <c r="J311" s="139"/>
      <c r="K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c r="GO311" s="138"/>
      <c r="GP311" s="138"/>
      <c r="GQ311" s="138"/>
      <c r="GR311" s="138"/>
      <c r="GS311" s="138"/>
      <c r="GT311" s="138"/>
      <c r="GU311" s="138"/>
      <c r="GV311" s="138"/>
      <c r="GW311" s="138"/>
      <c r="GX311" s="138"/>
      <c r="GY311" s="138"/>
      <c r="GZ311" s="138"/>
      <c r="HA311" s="138"/>
      <c r="HB311" s="138"/>
      <c r="HC311" s="138"/>
      <c r="HD311" s="138"/>
      <c r="HE311" s="138"/>
      <c r="HF311" s="138"/>
      <c r="HG311" s="138"/>
      <c r="HH311" s="138"/>
      <c r="HI311" s="138"/>
      <c r="HJ311" s="138"/>
      <c r="HK311" s="138"/>
      <c r="HL311" s="138"/>
      <c r="HM311" s="138"/>
      <c r="HN311" s="138"/>
      <c r="HO311" s="138"/>
      <c r="HP311" s="138"/>
      <c r="HQ311" s="138"/>
      <c r="HR311" s="138"/>
      <c r="HS311" s="138"/>
      <c r="HT311" s="138"/>
      <c r="HU311" s="138"/>
      <c r="HV311" s="138"/>
      <c r="HW311" s="138"/>
      <c r="HX311" s="138"/>
      <c r="HY311" s="138"/>
      <c r="HZ311" s="138"/>
      <c r="IA311" s="138"/>
      <c r="IB311" s="138"/>
      <c r="IC311" s="138"/>
      <c r="ID311" s="138"/>
      <c r="IE311" s="138"/>
      <c r="IF311" s="138"/>
      <c r="IG311" s="138"/>
      <c r="IH311" s="138"/>
      <c r="II311" s="138"/>
      <c r="IJ311" s="138"/>
      <c r="IK311" s="138"/>
      <c r="IL311" s="138"/>
      <c r="IM311" s="138"/>
      <c r="IN311" s="138"/>
      <c r="IO311" s="138"/>
      <c r="IP311" s="138"/>
      <c r="IQ311" s="138"/>
      <c r="IR311" s="138"/>
      <c r="IS311" s="138"/>
      <c r="IT311" s="138"/>
      <c r="IU311" s="138"/>
      <c r="IV311" s="138"/>
      <c r="IW311" s="138"/>
      <c r="IX311" s="138"/>
      <c r="IY311" s="138"/>
      <c r="IZ311" s="138"/>
      <c r="JA311" s="138"/>
      <c r="JB311" s="138"/>
      <c r="JC311" s="138"/>
      <c r="JD311" s="138"/>
      <c r="JE311" s="138"/>
      <c r="JF311" s="138"/>
      <c r="JG311" s="138"/>
      <c r="JH311" s="138"/>
      <c r="JI311" s="138"/>
      <c r="JJ311" s="138"/>
      <c r="JK311" s="138"/>
      <c r="JL311" s="138"/>
      <c r="JM311" s="138"/>
      <c r="JN311" s="138"/>
      <c r="JO311" s="138"/>
      <c r="JP311" s="138"/>
      <c r="JQ311" s="138"/>
      <c r="JR311" s="138"/>
      <c r="JS311" s="138"/>
      <c r="JT311" s="138"/>
      <c r="JU311" s="138"/>
      <c r="JV311" s="138"/>
      <c r="JW311" s="138"/>
      <c r="JX311" s="138"/>
      <c r="JY311" s="138"/>
      <c r="JZ311" s="138"/>
      <c r="KA311" s="138"/>
      <c r="KB311" s="138"/>
      <c r="KC311" s="138"/>
      <c r="KD311" s="138"/>
      <c r="KE311" s="138"/>
      <c r="KF311" s="138"/>
      <c r="KG311" s="138"/>
      <c r="KH311" s="138"/>
      <c r="KI311" s="138"/>
      <c r="KJ311" s="138"/>
      <c r="KK311" s="138"/>
      <c r="KL311" s="138"/>
      <c r="KM311" s="138"/>
      <c r="KN311" s="138"/>
      <c r="KO311" s="138"/>
      <c r="KP311" s="138"/>
      <c r="KQ311" s="138"/>
      <c r="KR311" s="138"/>
      <c r="KS311" s="138"/>
      <c r="KT311" s="138"/>
      <c r="KU311" s="138"/>
      <c r="KV311" s="138"/>
      <c r="KW311" s="138"/>
      <c r="KX311" s="138"/>
      <c r="KY311" s="138"/>
      <c r="KZ311" s="138"/>
      <c r="LA311" s="138"/>
      <c r="LB311" s="138"/>
      <c r="LC311" s="138"/>
      <c r="LD311" s="138"/>
      <c r="LE311" s="138"/>
      <c r="LF311" s="138"/>
      <c r="LG311" s="138"/>
      <c r="LH311" s="138"/>
      <c r="LI311" s="138"/>
      <c r="LJ311" s="138"/>
      <c r="LK311" s="138"/>
      <c r="LL311" s="138"/>
      <c r="LM311" s="138"/>
      <c r="LN311" s="138"/>
      <c r="LO311" s="138"/>
      <c r="LP311" s="138"/>
      <c r="LQ311" s="138"/>
      <c r="LR311" s="138"/>
      <c r="LS311" s="138"/>
      <c r="LT311" s="138"/>
      <c r="LU311" s="138"/>
      <c r="LV311" s="138"/>
      <c r="LW311" s="138"/>
      <c r="LX311" s="138"/>
      <c r="LY311" s="138"/>
      <c r="LZ311" s="138"/>
      <c r="MA311" s="138"/>
      <c r="MB311" s="138"/>
      <c r="MC311" s="138"/>
      <c r="MD311" s="138"/>
      <c r="ME311" s="138"/>
      <c r="MF311" s="138"/>
      <c r="MG311" s="138"/>
      <c r="MH311" s="138"/>
      <c r="MI311" s="138"/>
      <c r="MJ311" s="138"/>
      <c r="MK311" s="138"/>
      <c r="ML311" s="138"/>
      <c r="MM311" s="138"/>
      <c r="MN311" s="138"/>
      <c r="MO311" s="138"/>
      <c r="MP311" s="138"/>
      <c r="MQ311" s="138"/>
      <c r="MR311" s="138"/>
      <c r="MS311" s="138"/>
      <c r="MT311" s="138"/>
      <c r="MU311" s="138"/>
      <c r="MV311" s="138"/>
      <c r="MW311" s="138"/>
      <c r="MX311" s="138"/>
      <c r="MY311" s="138"/>
      <c r="MZ311" s="138"/>
      <c r="NA311" s="138"/>
      <c r="NB311" s="138"/>
      <c r="NC311" s="138"/>
      <c r="ND311" s="138"/>
      <c r="NE311" s="138"/>
      <c r="NF311" s="138"/>
      <c r="NG311" s="138"/>
      <c r="NH311" s="138"/>
      <c r="NI311" s="138"/>
      <c r="NJ311" s="138"/>
      <c r="NK311" s="138"/>
      <c r="NL311" s="138"/>
      <c r="NM311" s="138"/>
      <c r="NN311" s="138"/>
      <c r="NO311" s="138"/>
      <c r="NP311" s="138"/>
      <c r="NQ311" s="138"/>
      <c r="NR311" s="138"/>
      <c r="NS311" s="138"/>
      <c r="NT311" s="138"/>
      <c r="NU311" s="138"/>
      <c r="NV311" s="138"/>
      <c r="NW311" s="138"/>
      <c r="NX311" s="138"/>
      <c r="NY311" s="138"/>
      <c r="NZ311" s="138"/>
      <c r="OA311" s="138"/>
      <c r="OB311" s="138"/>
      <c r="OC311" s="138"/>
      <c r="OD311" s="138"/>
      <c r="OE311" s="138"/>
      <c r="OF311" s="138"/>
      <c r="OG311" s="138"/>
      <c r="OH311" s="138"/>
      <c r="OI311" s="138"/>
      <c r="OJ311" s="138"/>
      <c r="OK311" s="138"/>
      <c r="OL311" s="138"/>
      <c r="OM311" s="138"/>
      <c r="ON311" s="138"/>
      <c r="OO311" s="138"/>
      <c r="OP311" s="138"/>
      <c r="OQ311" s="138"/>
      <c r="OR311" s="138"/>
      <c r="OS311" s="138"/>
      <c r="OT311" s="138"/>
      <c r="OU311" s="138"/>
      <c r="OV311" s="138"/>
      <c r="OW311" s="138"/>
      <c r="OX311" s="138"/>
      <c r="OY311" s="138"/>
      <c r="OZ311" s="138"/>
      <c r="PA311" s="138"/>
      <c r="PB311" s="138"/>
      <c r="PC311" s="138"/>
      <c r="PD311" s="138"/>
      <c r="PE311" s="138"/>
      <c r="PF311" s="138"/>
      <c r="PG311" s="138"/>
      <c r="PH311" s="138"/>
      <c r="PI311" s="138"/>
      <c r="PJ311" s="138"/>
      <c r="PK311" s="138"/>
      <c r="PL311" s="138"/>
      <c r="PM311" s="138"/>
      <c r="PN311" s="138"/>
      <c r="PO311" s="138"/>
      <c r="PP311" s="138"/>
      <c r="PQ311" s="138"/>
      <c r="PR311" s="138"/>
      <c r="PS311" s="138"/>
      <c r="PT311" s="138"/>
      <c r="PU311" s="138"/>
      <c r="PV311" s="138"/>
      <c r="PW311" s="138"/>
      <c r="PX311" s="138"/>
      <c r="PY311" s="138"/>
      <c r="PZ311" s="138"/>
      <c r="QA311" s="138"/>
      <c r="QB311" s="138"/>
      <c r="QC311" s="138"/>
      <c r="QD311" s="138"/>
      <c r="QE311" s="138"/>
      <c r="QF311" s="138"/>
      <c r="QG311" s="138"/>
      <c r="QH311" s="138"/>
      <c r="QI311" s="138"/>
      <c r="QJ311" s="138"/>
      <c r="QK311" s="138"/>
      <c r="QL311" s="138"/>
      <c r="QM311" s="138"/>
      <c r="QN311" s="138"/>
      <c r="QO311" s="138"/>
      <c r="QP311" s="138"/>
      <c r="QQ311" s="138"/>
      <c r="QR311" s="138"/>
      <c r="QS311" s="138"/>
      <c r="QT311" s="138"/>
      <c r="QU311" s="138"/>
      <c r="QV311" s="138"/>
      <c r="QW311" s="138"/>
      <c r="QX311" s="138"/>
      <c r="QY311" s="138"/>
      <c r="QZ311" s="138"/>
      <c r="RA311" s="138"/>
      <c r="RB311" s="138"/>
      <c r="RC311" s="138"/>
      <c r="RD311" s="138"/>
      <c r="RE311" s="138"/>
      <c r="RF311" s="138"/>
      <c r="RG311" s="138"/>
      <c r="RH311" s="138"/>
      <c r="RI311" s="138"/>
      <c r="RJ311" s="138"/>
      <c r="RK311" s="138"/>
      <c r="RL311" s="138"/>
      <c r="RM311" s="138"/>
      <c r="RN311" s="138"/>
      <c r="RO311" s="138"/>
      <c r="RP311" s="138"/>
      <c r="RQ311" s="138"/>
      <c r="RR311" s="138"/>
      <c r="RS311" s="138"/>
      <c r="RT311" s="138"/>
      <c r="RU311" s="138"/>
      <c r="RV311" s="138"/>
      <c r="RW311" s="138"/>
      <c r="RX311" s="138"/>
      <c r="RY311" s="138"/>
      <c r="RZ311" s="138"/>
      <c r="SA311" s="138"/>
      <c r="SB311" s="138"/>
      <c r="SC311" s="138"/>
      <c r="SD311" s="138"/>
      <c r="SE311" s="138"/>
      <c r="SF311" s="138"/>
      <c r="SG311" s="138"/>
      <c r="SH311" s="138"/>
      <c r="SI311" s="138"/>
      <c r="SJ311" s="138"/>
      <c r="SK311" s="138"/>
      <c r="SL311" s="138"/>
      <c r="SM311" s="138"/>
      <c r="SN311" s="138"/>
      <c r="SO311" s="138"/>
      <c r="SP311" s="138"/>
      <c r="SQ311" s="138"/>
      <c r="SR311" s="138"/>
      <c r="SS311" s="138"/>
      <c r="ST311" s="138"/>
      <c r="SU311" s="138"/>
      <c r="SV311" s="138"/>
      <c r="SW311" s="138"/>
      <c r="SX311" s="138"/>
      <c r="SY311" s="138"/>
      <c r="SZ311" s="138"/>
      <c r="TA311" s="138"/>
      <c r="TB311" s="138"/>
      <c r="TC311" s="138"/>
      <c r="TD311" s="138"/>
      <c r="TE311" s="138"/>
      <c r="TF311" s="138"/>
      <c r="TG311" s="138"/>
      <c r="TH311" s="138"/>
      <c r="TI311" s="138"/>
      <c r="TJ311" s="138"/>
      <c r="TK311" s="138"/>
      <c r="TL311" s="138"/>
      <c r="TM311" s="138"/>
      <c r="TN311" s="138"/>
      <c r="TO311" s="138"/>
      <c r="TP311" s="138"/>
      <c r="TQ311" s="138"/>
      <c r="TR311" s="138"/>
      <c r="TS311" s="138"/>
      <c r="TT311" s="138"/>
      <c r="TU311" s="138"/>
      <c r="TV311" s="138"/>
      <c r="TW311" s="138"/>
      <c r="TX311" s="138"/>
      <c r="TY311" s="138"/>
      <c r="TZ311" s="138"/>
      <c r="UA311" s="138"/>
      <c r="UB311" s="138"/>
      <c r="UC311" s="138"/>
      <c r="UD311" s="138"/>
      <c r="UE311" s="138"/>
      <c r="UF311" s="138"/>
      <c r="UG311" s="138"/>
      <c r="UH311" s="138"/>
      <c r="UI311" s="138"/>
      <c r="UJ311" s="138"/>
      <c r="UK311" s="138"/>
      <c r="UL311" s="138"/>
      <c r="UM311" s="138"/>
      <c r="UN311" s="138"/>
      <c r="UO311" s="138"/>
      <c r="UP311" s="138"/>
      <c r="UQ311" s="138"/>
      <c r="UR311" s="138"/>
      <c r="US311" s="138"/>
      <c r="UT311" s="138"/>
      <c r="UU311" s="138"/>
      <c r="UV311" s="138"/>
      <c r="UW311" s="138"/>
      <c r="UX311" s="138"/>
      <c r="UY311" s="138"/>
      <c r="UZ311" s="138"/>
      <c r="VA311" s="138"/>
      <c r="VB311" s="138"/>
      <c r="VC311" s="138"/>
      <c r="VD311" s="138"/>
      <c r="VE311" s="138"/>
      <c r="VF311" s="138"/>
      <c r="VG311" s="138"/>
      <c r="VH311" s="138"/>
      <c r="VI311" s="138"/>
      <c r="VJ311" s="138"/>
      <c r="VK311" s="138"/>
      <c r="VL311" s="138"/>
      <c r="VM311" s="138"/>
      <c r="VN311" s="138"/>
      <c r="VO311" s="138"/>
      <c r="VP311" s="138"/>
      <c r="VQ311" s="138"/>
      <c r="VR311" s="138"/>
      <c r="VS311" s="138"/>
      <c r="VT311" s="138"/>
      <c r="VU311" s="138"/>
      <c r="VV311" s="138"/>
      <c r="VW311" s="138"/>
      <c r="VX311" s="138"/>
      <c r="VY311" s="138"/>
      <c r="VZ311" s="138"/>
      <c r="WA311" s="138"/>
      <c r="WB311" s="138"/>
      <c r="WC311" s="138"/>
      <c r="WD311" s="138"/>
      <c r="WE311" s="138"/>
      <c r="WF311" s="138"/>
      <c r="WG311" s="138"/>
      <c r="WH311" s="138"/>
      <c r="WI311" s="138"/>
      <c r="WJ311" s="138"/>
      <c r="WK311" s="138"/>
      <c r="WL311" s="138"/>
      <c r="WM311" s="138"/>
      <c r="WN311" s="138"/>
      <c r="WO311" s="138"/>
      <c r="WP311" s="138"/>
      <c r="WQ311" s="138"/>
      <c r="WR311" s="138"/>
      <c r="WS311" s="138"/>
      <c r="WT311" s="138"/>
      <c r="WU311" s="138"/>
      <c r="WV311" s="138"/>
      <c r="WW311" s="138"/>
      <c r="WX311" s="138"/>
      <c r="WY311" s="138"/>
      <c r="WZ311" s="138"/>
      <c r="XA311" s="138"/>
      <c r="XB311" s="138"/>
      <c r="XC311" s="138"/>
      <c r="XD311" s="138"/>
      <c r="XE311" s="138"/>
      <c r="XF311" s="138"/>
      <c r="XG311" s="138"/>
      <c r="XH311" s="138"/>
      <c r="XI311" s="138"/>
      <c r="XJ311" s="138"/>
      <c r="XK311" s="138"/>
      <c r="XL311" s="138"/>
      <c r="XM311" s="138"/>
      <c r="XN311" s="138"/>
      <c r="XO311" s="138"/>
      <c r="XP311" s="138"/>
      <c r="XQ311" s="138"/>
      <c r="XR311" s="138"/>
      <c r="XS311" s="138"/>
      <c r="XT311" s="138"/>
      <c r="XU311" s="138"/>
      <c r="XV311" s="138"/>
      <c r="XW311" s="138"/>
      <c r="XX311" s="138"/>
      <c r="XY311" s="138"/>
      <c r="XZ311" s="138"/>
      <c r="YA311" s="138"/>
      <c r="YB311" s="138"/>
      <c r="YC311" s="138"/>
      <c r="YD311" s="138"/>
      <c r="YE311" s="138"/>
      <c r="YF311" s="138"/>
      <c r="YG311" s="138"/>
      <c r="YH311" s="138"/>
      <c r="YI311" s="138"/>
      <c r="YJ311" s="138"/>
      <c r="YK311" s="138"/>
      <c r="YL311" s="138"/>
      <c r="YM311" s="138"/>
      <c r="YN311" s="138"/>
      <c r="YO311" s="138"/>
      <c r="YP311" s="138"/>
      <c r="YQ311" s="138"/>
      <c r="YR311" s="138"/>
      <c r="YS311" s="138"/>
      <c r="YT311" s="138"/>
      <c r="YU311" s="138"/>
      <c r="YV311" s="138"/>
      <c r="YW311" s="138"/>
      <c r="YX311" s="138"/>
      <c r="YY311" s="138"/>
      <c r="YZ311" s="138"/>
      <c r="ZA311" s="138"/>
      <c r="ZB311" s="138"/>
      <c r="ZC311" s="138"/>
      <c r="ZD311" s="138"/>
      <c r="ZE311" s="138"/>
      <c r="ZF311" s="138"/>
      <c r="ZG311" s="138"/>
      <c r="ZH311" s="138"/>
      <c r="ZI311" s="138"/>
      <c r="ZJ311" s="138"/>
      <c r="ZK311" s="138"/>
      <c r="ZL311" s="138"/>
      <c r="ZM311" s="138"/>
      <c r="ZN311" s="138"/>
      <c r="ZO311" s="138"/>
      <c r="ZP311" s="138"/>
      <c r="ZQ311" s="138"/>
      <c r="ZR311" s="138"/>
      <c r="ZS311" s="138"/>
      <c r="ZT311" s="138"/>
      <c r="ZU311" s="138"/>
      <c r="ZV311" s="138"/>
      <c r="ZW311" s="138"/>
      <c r="ZX311" s="138"/>
      <c r="ZY311" s="138"/>
      <c r="ZZ311" s="138"/>
      <c r="AAA311" s="138"/>
      <c r="AAB311" s="138"/>
      <c r="AAC311" s="138"/>
      <c r="AAD311" s="138"/>
      <c r="AAE311" s="138"/>
      <c r="AAF311" s="138"/>
      <c r="AAG311" s="138"/>
      <c r="AAH311" s="138"/>
      <c r="AAI311" s="138"/>
      <c r="AAJ311" s="138"/>
      <c r="AAK311" s="138"/>
      <c r="AAL311" s="138"/>
      <c r="AAM311" s="138"/>
      <c r="AAN311" s="138"/>
      <c r="AAO311" s="138"/>
      <c r="AAP311" s="138"/>
      <c r="AAQ311" s="138"/>
      <c r="AAR311" s="138"/>
      <c r="AAS311" s="138"/>
      <c r="AAT311" s="138"/>
      <c r="AAU311" s="138"/>
      <c r="AAV311" s="138"/>
      <c r="AAW311" s="138"/>
      <c r="AAX311" s="138"/>
      <c r="AAY311" s="138"/>
      <c r="AAZ311" s="138"/>
      <c r="ABA311" s="138"/>
      <c r="ABB311" s="138"/>
      <c r="ABC311" s="138"/>
      <c r="ABD311" s="138"/>
      <c r="ABE311" s="138"/>
      <c r="ABF311" s="138"/>
      <c r="ABG311" s="138"/>
      <c r="ABH311" s="138"/>
      <c r="ABI311" s="138"/>
      <c r="ABJ311" s="138"/>
      <c r="ABK311" s="138"/>
      <c r="ABL311" s="138"/>
      <c r="ABM311" s="138"/>
      <c r="ABN311" s="138"/>
      <c r="ABO311" s="138"/>
      <c r="ABP311" s="138"/>
      <c r="ABQ311" s="138"/>
      <c r="ABR311" s="138"/>
      <c r="ABS311" s="138"/>
      <c r="ABT311" s="138"/>
      <c r="ABU311" s="138"/>
      <c r="ABV311" s="138"/>
      <c r="ABW311" s="138"/>
      <c r="ABX311" s="138"/>
      <c r="ABY311" s="138"/>
      <c r="ABZ311" s="138"/>
      <c r="ACA311" s="138"/>
      <c r="ACB311" s="138"/>
      <c r="ACC311" s="138"/>
      <c r="ACD311" s="138"/>
      <c r="ACE311" s="138"/>
      <c r="ACF311" s="138"/>
      <c r="ACG311" s="138"/>
      <c r="ACH311" s="138"/>
      <c r="ACI311" s="138"/>
      <c r="ACJ311" s="138"/>
      <c r="ACK311" s="138"/>
      <c r="ACL311" s="138"/>
      <c r="ACM311" s="138"/>
      <c r="ACN311" s="138"/>
      <c r="ACO311" s="138"/>
      <c r="ACP311" s="138"/>
      <c r="ACQ311" s="138"/>
      <c r="ACR311" s="138"/>
      <c r="ACS311" s="138"/>
      <c r="ACT311" s="138"/>
      <c r="ACU311" s="138"/>
      <c r="ACV311" s="138"/>
      <c r="ACW311" s="138"/>
      <c r="ACX311" s="138"/>
      <c r="ACY311" s="138"/>
      <c r="ACZ311" s="138"/>
      <c r="ADA311" s="138"/>
      <c r="ADB311" s="138"/>
      <c r="ADC311" s="138"/>
      <c r="ADD311" s="138"/>
      <c r="ADE311" s="138"/>
      <c r="ADF311" s="138"/>
      <c r="ADG311" s="138"/>
      <c r="ADH311" s="138"/>
      <c r="ADI311" s="138"/>
      <c r="ADJ311" s="138"/>
      <c r="ADK311" s="138"/>
      <c r="ADL311" s="138"/>
      <c r="ADM311" s="138"/>
      <c r="ADN311" s="138"/>
      <c r="ADO311" s="138"/>
      <c r="ADP311" s="138"/>
      <c r="ADQ311" s="138"/>
      <c r="ADR311" s="138"/>
      <c r="ADS311" s="138"/>
      <c r="ADT311" s="138"/>
      <c r="ADU311" s="138"/>
      <c r="ADV311" s="138"/>
      <c r="ADW311" s="138"/>
      <c r="ADX311" s="138"/>
      <c r="ADY311" s="138"/>
      <c r="ADZ311" s="138"/>
      <c r="AEA311" s="138"/>
      <c r="AEB311" s="138"/>
      <c r="AEC311" s="138"/>
      <c r="AED311" s="138"/>
      <c r="AEE311" s="138"/>
      <c r="AEF311" s="138"/>
      <c r="AEG311" s="138"/>
      <c r="AEH311" s="138"/>
      <c r="AEI311" s="138"/>
      <c r="AEJ311" s="138"/>
      <c r="AEK311" s="138"/>
      <c r="AEL311" s="138"/>
      <c r="AEM311" s="138"/>
      <c r="AEN311" s="138"/>
      <c r="AEO311" s="138"/>
      <c r="AEP311" s="138"/>
      <c r="AEQ311" s="138"/>
      <c r="AER311" s="138"/>
      <c r="AES311" s="138"/>
      <c r="AET311" s="138"/>
      <c r="AEU311" s="138"/>
      <c r="AEV311" s="138"/>
      <c r="AEW311" s="138"/>
      <c r="AEX311" s="138"/>
      <c r="AEY311" s="138"/>
      <c r="AEZ311" s="138"/>
      <c r="AFA311" s="138"/>
      <c r="AFB311" s="138"/>
      <c r="AFC311" s="138"/>
      <c r="AFD311" s="138"/>
      <c r="AFE311" s="138"/>
      <c r="AFF311" s="138"/>
      <c r="AFG311" s="138"/>
      <c r="AFH311" s="138"/>
      <c r="AFI311" s="138"/>
      <c r="AFJ311" s="138"/>
      <c r="AFK311" s="138"/>
      <c r="AFL311" s="138"/>
      <c r="AFM311" s="138"/>
      <c r="AFN311" s="138"/>
      <c r="AFO311" s="138"/>
      <c r="AFP311" s="138"/>
      <c r="AFQ311" s="138"/>
      <c r="AFR311" s="138"/>
      <c r="AFS311" s="138"/>
      <c r="AFT311" s="138"/>
      <c r="AFU311" s="138"/>
      <c r="AFV311" s="138"/>
      <c r="AFW311" s="138"/>
      <c r="AFX311" s="138"/>
      <c r="AFY311" s="138"/>
      <c r="AFZ311" s="138"/>
      <c r="AGA311" s="138"/>
      <c r="AGB311" s="138"/>
      <c r="AGC311" s="138"/>
      <c r="AGD311" s="138"/>
      <c r="AGE311" s="138"/>
      <c r="AGF311" s="138"/>
      <c r="AGG311" s="138"/>
      <c r="AGH311" s="138"/>
      <c r="AGI311" s="138"/>
      <c r="AGJ311" s="138"/>
      <c r="AGK311" s="138"/>
      <c r="AGL311" s="138"/>
      <c r="AGM311" s="138"/>
      <c r="AGN311" s="138"/>
      <c r="AGO311" s="138"/>
      <c r="AGP311" s="138"/>
      <c r="AGQ311" s="138"/>
      <c r="AGR311" s="138"/>
      <c r="AGS311" s="138"/>
      <c r="AGT311" s="138"/>
      <c r="AGU311" s="138"/>
      <c r="AGV311" s="138"/>
      <c r="AGW311" s="138"/>
      <c r="AGX311" s="138"/>
      <c r="AGY311" s="138"/>
      <c r="AGZ311" s="138"/>
      <c r="AHA311" s="138"/>
      <c r="AHB311" s="138"/>
      <c r="AHC311" s="138"/>
      <c r="AHD311" s="138"/>
      <c r="AHE311" s="138"/>
      <c r="AHF311" s="138"/>
      <c r="AHG311" s="138"/>
      <c r="AHH311" s="138"/>
      <c r="AHI311" s="138"/>
      <c r="AHJ311" s="138"/>
      <c r="AHK311" s="138"/>
      <c r="AHL311" s="138"/>
      <c r="AHM311" s="138"/>
      <c r="AHN311" s="138"/>
      <c r="AHO311" s="138"/>
      <c r="AHP311" s="138"/>
      <c r="AHQ311" s="138"/>
      <c r="AHR311" s="138"/>
      <c r="AHS311" s="138"/>
      <c r="AHT311" s="138"/>
      <c r="AHU311" s="138"/>
      <c r="AHV311" s="138"/>
      <c r="AHW311" s="138"/>
      <c r="AHX311" s="138"/>
      <c r="AHY311" s="138"/>
      <c r="AHZ311" s="138"/>
      <c r="AIA311" s="138"/>
      <c r="AIB311" s="138"/>
      <c r="AIC311" s="138"/>
      <c r="AID311" s="138"/>
      <c r="AIE311" s="138"/>
      <c r="AIF311" s="138"/>
      <c r="AIG311" s="138"/>
      <c r="AIH311" s="138"/>
      <c r="AII311" s="138"/>
      <c r="AIJ311" s="138"/>
      <c r="AIK311" s="138"/>
      <c r="AIL311" s="138"/>
      <c r="AIM311" s="138"/>
      <c r="AIN311" s="138"/>
      <c r="AIO311" s="138"/>
      <c r="AIP311" s="138"/>
      <c r="AIQ311" s="138"/>
      <c r="AIR311" s="138"/>
      <c r="AIS311" s="138"/>
      <c r="AIT311" s="138"/>
      <c r="AIU311" s="138"/>
      <c r="AIV311" s="138"/>
      <c r="AIW311" s="138"/>
      <c r="AIX311" s="138"/>
      <c r="AIY311" s="138"/>
      <c r="AIZ311" s="138"/>
      <c r="AJA311" s="138"/>
      <c r="AJB311" s="138"/>
      <c r="AJC311" s="138"/>
      <c r="AJD311" s="138"/>
      <c r="AJE311" s="138"/>
      <c r="AJF311" s="138"/>
      <c r="AJG311" s="138"/>
      <c r="AJH311" s="138"/>
      <c r="AJI311" s="138"/>
      <c r="AJJ311" s="138"/>
      <c r="AJK311" s="138"/>
      <c r="AJL311" s="138"/>
      <c r="AJM311" s="138"/>
      <c r="AJN311" s="138"/>
      <c r="AJO311" s="138"/>
      <c r="AJP311" s="138"/>
      <c r="AJQ311" s="138"/>
      <c r="AJR311" s="138"/>
      <c r="AJS311" s="138"/>
      <c r="AJT311" s="138"/>
      <c r="AJU311" s="138"/>
      <c r="AJV311" s="138"/>
      <c r="AJW311" s="138"/>
      <c r="AJX311" s="138"/>
      <c r="AJY311" s="138"/>
      <c r="AJZ311" s="138"/>
      <c r="AKA311" s="138"/>
      <c r="AKB311" s="138"/>
      <c r="AKC311" s="138"/>
      <c r="AKD311" s="138"/>
      <c r="AKE311" s="138"/>
      <c r="AKF311" s="138"/>
      <c r="AKG311" s="138"/>
      <c r="AKH311" s="138"/>
      <c r="AKI311" s="138"/>
      <c r="AKJ311" s="138"/>
      <c r="AKK311" s="138"/>
      <c r="AKL311" s="138"/>
      <c r="AKM311" s="138"/>
      <c r="AKN311" s="138"/>
      <c r="AKO311" s="138"/>
      <c r="AKP311" s="138"/>
      <c r="AKQ311" s="138"/>
      <c r="AKR311" s="138"/>
      <c r="AKS311" s="138"/>
      <c r="AKT311" s="138"/>
      <c r="AKU311" s="138"/>
      <c r="AKV311" s="138"/>
      <c r="AKW311" s="138"/>
      <c r="AKX311" s="138"/>
      <c r="AKY311" s="138"/>
      <c r="AKZ311" s="138"/>
      <c r="ALA311" s="138"/>
      <c r="ALB311" s="138"/>
      <c r="ALC311" s="138"/>
      <c r="ALD311" s="138"/>
      <c r="ALE311" s="138"/>
      <c r="ALF311" s="138"/>
      <c r="ALG311" s="138"/>
      <c r="ALH311" s="138"/>
      <c r="ALI311" s="138"/>
      <c r="ALJ311" s="138"/>
      <c r="ALK311" s="138"/>
      <c r="ALL311" s="138"/>
      <c r="ALM311" s="138"/>
      <c r="ALN311" s="138"/>
      <c r="ALO311" s="138"/>
      <c r="ALP311" s="138"/>
      <c r="ALQ311" s="138"/>
      <c r="ALR311" s="138"/>
      <c r="ALS311" s="138"/>
      <c r="ALT311" s="138"/>
      <c r="ALU311" s="138"/>
      <c r="ALV311" s="138"/>
      <c r="ALW311" s="138"/>
      <c r="ALX311" s="138"/>
      <c r="ALY311" s="138"/>
      <c r="ALZ311" s="138"/>
      <c r="AMA311" s="138"/>
      <c r="AMB311" s="138"/>
      <c r="AMC311" s="138"/>
      <c r="AMD311" s="138"/>
      <c r="AME311" s="138"/>
      <c r="AMF311" s="138"/>
      <c r="AMG311" s="138"/>
      <c r="AMH311" s="138"/>
      <c r="AMI311" s="138"/>
      <c r="AMJ311" s="138"/>
      <c r="AMK311" s="138"/>
    </row>
    <row r="312" spans="1:1025" s="140" customFormat="1" x14ac:dyDescent="0.15">
      <c r="A312" s="210"/>
      <c r="B312" s="106"/>
      <c r="C312" s="137"/>
      <c r="D312" s="137"/>
      <c r="E312" s="137"/>
      <c r="F312" s="138"/>
      <c r="G312" s="138"/>
      <c r="H312" s="138"/>
      <c r="I312" s="138"/>
      <c r="J312" s="139"/>
      <c r="K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c r="GO312" s="138"/>
      <c r="GP312" s="138"/>
      <c r="GQ312" s="138"/>
      <c r="GR312" s="138"/>
      <c r="GS312" s="138"/>
      <c r="GT312" s="138"/>
      <c r="GU312" s="138"/>
      <c r="GV312" s="138"/>
      <c r="GW312" s="138"/>
      <c r="GX312" s="138"/>
      <c r="GY312" s="138"/>
      <c r="GZ312" s="138"/>
      <c r="HA312" s="138"/>
      <c r="HB312" s="138"/>
      <c r="HC312" s="138"/>
      <c r="HD312" s="138"/>
      <c r="HE312" s="138"/>
      <c r="HF312" s="138"/>
      <c r="HG312" s="138"/>
      <c r="HH312" s="138"/>
      <c r="HI312" s="138"/>
      <c r="HJ312" s="138"/>
      <c r="HK312" s="138"/>
      <c r="HL312" s="138"/>
      <c r="HM312" s="138"/>
      <c r="HN312" s="138"/>
      <c r="HO312" s="138"/>
      <c r="HP312" s="138"/>
      <c r="HQ312" s="138"/>
      <c r="HR312" s="138"/>
      <c r="HS312" s="138"/>
      <c r="HT312" s="138"/>
      <c r="HU312" s="138"/>
      <c r="HV312" s="138"/>
      <c r="HW312" s="138"/>
      <c r="HX312" s="138"/>
      <c r="HY312" s="138"/>
      <c r="HZ312" s="138"/>
      <c r="IA312" s="138"/>
      <c r="IB312" s="138"/>
      <c r="IC312" s="138"/>
      <c r="ID312" s="138"/>
      <c r="IE312" s="138"/>
      <c r="IF312" s="138"/>
      <c r="IG312" s="138"/>
      <c r="IH312" s="138"/>
      <c r="II312" s="138"/>
      <c r="IJ312" s="138"/>
      <c r="IK312" s="138"/>
      <c r="IL312" s="138"/>
      <c r="IM312" s="138"/>
      <c r="IN312" s="138"/>
      <c r="IO312" s="138"/>
      <c r="IP312" s="138"/>
      <c r="IQ312" s="138"/>
      <c r="IR312" s="138"/>
      <c r="IS312" s="138"/>
      <c r="IT312" s="138"/>
      <c r="IU312" s="138"/>
      <c r="IV312" s="138"/>
      <c r="IW312" s="138"/>
      <c r="IX312" s="138"/>
      <c r="IY312" s="138"/>
      <c r="IZ312" s="138"/>
      <c r="JA312" s="138"/>
      <c r="JB312" s="138"/>
      <c r="JC312" s="138"/>
      <c r="JD312" s="138"/>
      <c r="JE312" s="138"/>
      <c r="JF312" s="138"/>
      <c r="JG312" s="138"/>
      <c r="JH312" s="138"/>
      <c r="JI312" s="138"/>
      <c r="JJ312" s="138"/>
      <c r="JK312" s="138"/>
      <c r="JL312" s="138"/>
      <c r="JM312" s="138"/>
      <c r="JN312" s="138"/>
      <c r="JO312" s="138"/>
      <c r="JP312" s="138"/>
      <c r="JQ312" s="138"/>
      <c r="JR312" s="138"/>
      <c r="JS312" s="138"/>
      <c r="JT312" s="138"/>
      <c r="JU312" s="138"/>
      <c r="JV312" s="138"/>
      <c r="JW312" s="138"/>
      <c r="JX312" s="138"/>
      <c r="JY312" s="138"/>
      <c r="JZ312" s="138"/>
      <c r="KA312" s="138"/>
      <c r="KB312" s="138"/>
      <c r="KC312" s="138"/>
      <c r="KD312" s="138"/>
      <c r="KE312" s="138"/>
      <c r="KF312" s="138"/>
      <c r="KG312" s="138"/>
      <c r="KH312" s="138"/>
      <c r="KI312" s="138"/>
      <c r="KJ312" s="138"/>
      <c r="KK312" s="138"/>
      <c r="KL312" s="138"/>
      <c r="KM312" s="138"/>
      <c r="KN312" s="138"/>
      <c r="KO312" s="138"/>
      <c r="KP312" s="138"/>
      <c r="KQ312" s="138"/>
      <c r="KR312" s="138"/>
      <c r="KS312" s="138"/>
      <c r="KT312" s="138"/>
      <c r="KU312" s="138"/>
      <c r="KV312" s="138"/>
      <c r="KW312" s="138"/>
      <c r="KX312" s="138"/>
      <c r="KY312" s="138"/>
      <c r="KZ312" s="138"/>
      <c r="LA312" s="138"/>
      <c r="LB312" s="138"/>
      <c r="LC312" s="138"/>
      <c r="LD312" s="138"/>
      <c r="LE312" s="138"/>
      <c r="LF312" s="138"/>
      <c r="LG312" s="138"/>
      <c r="LH312" s="138"/>
      <c r="LI312" s="138"/>
      <c r="LJ312" s="138"/>
      <c r="LK312" s="138"/>
      <c r="LL312" s="138"/>
      <c r="LM312" s="138"/>
      <c r="LN312" s="138"/>
      <c r="LO312" s="138"/>
      <c r="LP312" s="138"/>
      <c r="LQ312" s="138"/>
      <c r="LR312" s="138"/>
      <c r="LS312" s="138"/>
      <c r="LT312" s="138"/>
      <c r="LU312" s="138"/>
      <c r="LV312" s="138"/>
      <c r="LW312" s="138"/>
      <c r="LX312" s="138"/>
      <c r="LY312" s="138"/>
      <c r="LZ312" s="138"/>
      <c r="MA312" s="138"/>
      <c r="MB312" s="138"/>
      <c r="MC312" s="138"/>
      <c r="MD312" s="138"/>
      <c r="ME312" s="138"/>
      <c r="MF312" s="138"/>
      <c r="MG312" s="138"/>
      <c r="MH312" s="138"/>
      <c r="MI312" s="138"/>
      <c r="MJ312" s="138"/>
      <c r="MK312" s="138"/>
      <c r="ML312" s="138"/>
      <c r="MM312" s="138"/>
      <c r="MN312" s="138"/>
      <c r="MO312" s="138"/>
      <c r="MP312" s="138"/>
      <c r="MQ312" s="138"/>
      <c r="MR312" s="138"/>
      <c r="MS312" s="138"/>
      <c r="MT312" s="138"/>
      <c r="MU312" s="138"/>
      <c r="MV312" s="138"/>
      <c r="MW312" s="138"/>
      <c r="MX312" s="138"/>
      <c r="MY312" s="138"/>
      <c r="MZ312" s="138"/>
      <c r="NA312" s="138"/>
      <c r="NB312" s="138"/>
      <c r="NC312" s="138"/>
      <c r="ND312" s="138"/>
      <c r="NE312" s="138"/>
      <c r="NF312" s="138"/>
      <c r="NG312" s="138"/>
      <c r="NH312" s="138"/>
      <c r="NI312" s="138"/>
      <c r="NJ312" s="138"/>
      <c r="NK312" s="138"/>
      <c r="NL312" s="138"/>
      <c r="NM312" s="138"/>
      <c r="NN312" s="138"/>
      <c r="NO312" s="138"/>
      <c r="NP312" s="138"/>
      <c r="NQ312" s="138"/>
      <c r="NR312" s="138"/>
      <c r="NS312" s="138"/>
      <c r="NT312" s="138"/>
      <c r="NU312" s="138"/>
      <c r="NV312" s="138"/>
      <c r="NW312" s="138"/>
      <c r="NX312" s="138"/>
      <c r="NY312" s="138"/>
      <c r="NZ312" s="138"/>
      <c r="OA312" s="138"/>
      <c r="OB312" s="138"/>
      <c r="OC312" s="138"/>
      <c r="OD312" s="138"/>
      <c r="OE312" s="138"/>
      <c r="OF312" s="138"/>
      <c r="OG312" s="138"/>
      <c r="OH312" s="138"/>
      <c r="OI312" s="138"/>
      <c r="OJ312" s="138"/>
      <c r="OK312" s="138"/>
      <c r="OL312" s="138"/>
      <c r="OM312" s="138"/>
      <c r="ON312" s="138"/>
      <c r="OO312" s="138"/>
      <c r="OP312" s="138"/>
      <c r="OQ312" s="138"/>
      <c r="OR312" s="138"/>
      <c r="OS312" s="138"/>
      <c r="OT312" s="138"/>
      <c r="OU312" s="138"/>
      <c r="OV312" s="138"/>
      <c r="OW312" s="138"/>
      <c r="OX312" s="138"/>
      <c r="OY312" s="138"/>
      <c r="OZ312" s="138"/>
      <c r="PA312" s="138"/>
      <c r="PB312" s="138"/>
      <c r="PC312" s="138"/>
      <c r="PD312" s="138"/>
      <c r="PE312" s="138"/>
      <c r="PF312" s="138"/>
      <c r="PG312" s="138"/>
      <c r="PH312" s="138"/>
      <c r="PI312" s="138"/>
      <c r="PJ312" s="138"/>
      <c r="PK312" s="138"/>
      <c r="PL312" s="138"/>
      <c r="PM312" s="138"/>
      <c r="PN312" s="138"/>
      <c r="PO312" s="138"/>
      <c r="PP312" s="138"/>
      <c r="PQ312" s="138"/>
      <c r="PR312" s="138"/>
      <c r="PS312" s="138"/>
      <c r="PT312" s="138"/>
      <c r="PU312" s="138"/>
      <c r="PV312" s="138"/>
      <c r="PW312" s="138"/>
      <c r="PX312" s="138"/>
      <c r="PY312" s="138"/>
      <c r="PZ312" s="138"/>
      <c r="QA312" s="138"/>
      <c r="QB312" s="138"/>
      <c r="QC312" s="138"/>
      <c r="QD312" s="138"/>
      <c r="QE312" s="138"/>
      <c r="QF312" s="138"/>
      <c r="QG312" s="138"/>
      <c r="QH312" s="138"/>
      <c r="QI312" s="138"/>
      <c r="QJ312" s="138"/>
      <c r="QK312" s="138"/>
      <c r="QL312" s="138"/>
      <c r="QM312" s="138"/>
      <c r="QN312" s="138"/>
      <c r="QO312" s="138"/>
      <c r="QP312" s="138"/>
      <c r="QQ312" s="138"/>
      <c r="QR312" s="138"/>
      <c r="QS312" s="138"/>
      <c r="QT312" s="138"/>
      <c r="QU312" s="138"/>
      <c r="QV312" s="138"/>
      <c r="QW312" s="138"/>
      <c r="QX312" s="138"/>
      <c r="QY312" s="138"/>
      <c r="QZ312" s="138"/>
      <c r="RA312" s="138"/>
      <c r="RB312" s="138"/>
      <c r="RC312" s="138"/>
      <c r="RD312" s="138"/>
      <c r="RE312" s="138"/>
      <c r="RF312" s="138"/>
      <c r="RG312" s="138"/>
      <c r="RH312" s="138"/>
      <c r="RI312" s="138"/>
      <c r="RJ312" s="138"/>
      <c r="RK312" s="138"/>
      <c r="RL312" s="138"/>
      <c r="RM312" s="138"/>
      <c r="RN312" s="138"/>
      <c r="RO312" s="138"/>
      <c r="RP312" s="138"/>
      <c r="RQ312" s="138"/>
      <c r="RR312" s="138"/>
      <c r="RS312" s="138"/>
      <c r="RT312" s="138"/>
      <c r="RU312" s="138"/>
      <c r="RV312" s="138"/>
      <c r="RW312" s="138"/>
      <c r="RX312" s="138"/>
      <c r="RY312" s="138"/>
      <c r="RZ312" s="138"/>
      <c r="SA312" s="138"/>
      <c r="SB312" s="138"/>
      <c r="SC312" s="138"/>
      <c r="SD312" s="138"/>
      <c r="SE312" s="138"/>
      <c r="SF312" s="138"/>
      <c r="SG312" s="138"/>
      <c r="SH312" s="138"/>
      <c r="SI312" s="138"/>
      <c r="SJ312" s="138"/>
      <c r="SK312" s="138"/>
      <c r="SL312" s="138"/>
      <c r="SM312" s="138"/>
      <c r="SN312" s="138"/>
      <c r="SO312" s="138"/>
      <c r="SP312" s="138"/>
      <c r="SQ312" s="138"/>
      <c r="SR312" s="138"/>
      <c r="SS312" s="138"/>
      <c r="ST312" s="138"/>
      <c r="SU312" s="138"/>
      <c r="SV312" s="138"/>
      <c r="SW312" s="138"/>
      <c r="SX312" s="138"/>
      <c r="SY312" s="138"/>
      <c r="SZ312" s="138"/>
      <c r="TA312" s="138"/>
      <c r="TB312" s="138"/>
      <c r="TC312" s="138"/>
      <c r="TD312" s="138"/>
      <c r="TE312" s="138"/>
      <c r="TF312" s="138"/>
      <c r="TG312" s="138"/>
      <c r="TH312" s="138"/>
      <c r="TI312" s="138"/>
      <c r="TJ312" s="138"/>
      <c r="TK312" s="138"/>
      <c r="TL312" s="138"/>
      <c r="TM312" s="138"/>
      <c r="TN312" s="138"/>
      <c r="TO312" s="138"/>
      <c r="TP312" s="138"/>
      <c r="TQ312" s="138"/>
      <c r="TR312" s="138"/>
      <c r="TS312" s="138"/>
      <c r="TT312" s="138"/>
      <c r="TU312" s="138"/>
      <c r="TV312" s="138"/>
      <c r="TW312" s="138"/>
      <c r="TX312" s="138"/>
      <c r="TY312" s="138"/>
      <c r="TZ312" s="138"/>
      <c r="UA312" s="138"/>
      <c r="UB312" s="138"/>
      <c r="UC312" s="138"/>
      <c r="UD312" s="138"/>
      <c r="UE312" s="138"/>
      <c r="UF312" s="138"/>
      <c r="UG312" s="138"/>
      <c r="UH312" s="138"/>
      <c r="UI312" s="138"/>
      <c r="UJ312" s="138"/>
      <c r="UK312" s="138"/>
      <c r="UL312" s="138"/>
      <c r="UM312" s="138"/>
      <c r="UN312" s="138"/>
      <c r="UO312" s="138"/>
      <c r="UP312" s="138"/>
      <c r="UQ312" s="138"/>
      <c r="UR312" s="138"/>
      <c r="US312" s="138"/>
      <c r="UT312" s="138"/>
      <c r="UU312" s="138"/>
      <c r="UV312" s="138"/>
      <c r="UW312" s="138"/>
      <c r="UX312" s="138"/>
      <c r="UY312" s="138"/>
      <c r="UZ312" s="138"/>
      <c r="VA312" s="138"/>
      <c r="VB312" s="138"/>
      <c r="VC312" s="138"/>
      <c r="VD312" s="138"/>
      <c r="VE312" s="138"/>
      <c r="VF312" s="138"/>
      <c r="VG312" s="138"/>
      <c r="VH312" s="138"/>
      <c r="VI312" s="138"/>
      <c r="VJ312" s="138"/>
      <c r="VK312" s="138"/>
      <c r="VL312" s="138"/>
      <c r="VM312" s="138"/>
      <c r="VN312" s="138"/>
      <c r="VO312" s="138"/>
      <c r="VP312" s="138"/>
      <c r="VQ312" s="138"/>
      <c r="VR312" s="138"/>
      <c r="VS312" s="138"/>
      <c r="VT312" s="138"/>
      <c r="VU312" s="138"/>
      <c r="VV312" s="138"/>
      <c r="VW312" s="138"/>
      <c r="VX312" s="138"/>
      <c r="VY312" s="138"/>
      <c r="VZ312" s="138"/>
      <c r="WA312" s="138"/>
      <c r="WB312" s="138"/>
      <c r="WC312" s="138"/>
      <c r="WD312" s="138"/>
      <c r="WE312" s="138"/>
      <c r="WF312" s="138"/>
      <c r="WG312" s="138"/>
      <c r="WH312" s="138"/>
      <c r="WI312" s="138"/>
      <c r="WJ312" s="138"/>
      <c r="WK312" s="138"/>
      <c r="WL312" s="138"/>
      <c r="WM312" s="138"/>
      <c r="WN312" s="138"/>
      <c r="WO312" s="138"/>
      <c r="WP312" s="138"/>
      <c r="WQ312" s="138"/>
      <c r="WR312" s="138"/>
      <c r="WS312" s="138"/>
      <c r="WT312" s="138"/>
      <c r="WU312" s="138"/>
      <c r="WV312" s="138"/>
      <c r="WW312" s="138"/>
      <c r="WX312" s="138"/>
      <c r="WY312" s="138"/>
      <c r="WZ312" s="138"/>
      <c r="XA312" s="138"/>
      <c r="XB312" s="138"/>
      <c r="XC312" s="138"/>
      <c r="XD312" s="138"/>
      <c r="XE312" s="138"/>
      <c r="XF312" s="138"/>
      <c r="XG312" s="138"/>
      <c r="XH312" s="138"/>
      <c r="XI312" s="138"/>
      <c r="XJ312" s="138"/>
      <c r="XK312" s="138"/>
      <c r="XL312" s="138"/>
      <c r="XM312" s="138"/>
      <c r="XN312" s="138"/>
      <c r="XO312" s="138"/>
      <c r="XP312" s="138"/>
      <c r="XQ312" s="138"/>
      <c r="XR312" s="138"/>
      <c r="XS312" s="138"/>
      <c r="XT312" s="138"/>
      <c r="XU312" s="138"/>
      <c r="XV312" s="138"/>
      <c r="XW312" s="138"/>
      <c r="XX312" s="138"/>
      <c r="XY312" s="138"/>
      <c r="XZ312" s="138"/>
      <c r="YA312" s="138"/>
      <c r="YB312" s="138"/>
      <c r="YC312" s="138"/>
      <c r="YD312" s="138"/>
      <c r="YE312" s="138"/>
      <c r="YF312" s="138"/>
      <c r="YG312" s="138"/>
      <c r="YH312" s="138"/>
      <c r="YI312" s="138"/>
      <c r="YJ312" s="138"/>
      <c r="YK312" s="138"/>
      <c r="YL312" s="138"/>
      <c r="YM312" s="138"/>
      <c r="YN312" s="138"/>
      <c r="YO312" s="138"/>
      <c r="YP312" s="138"/>
      <c r="YQ312" s="138"/>
      <c r="YR312" s="138"/>
      <c r="YS312" s="138"/>
      <c r="YT312" s="138"/>
      <c r="YU312" s="138"/>
      <c r="YV312" s="138"/>
      <c r="YW312" s="138"/>
      <c r="YX312" s="138"/>
      <c r="YY312" s="138"/>
      <c r="YZ312" s="138"/>
      <c r="ZA312" s="138"/>
      <c r="ZB312" s="138"/>
      <c r="ZC312" s="138"/>
      <c r="ZD312" s="138"/>
      <c r="ZE312" s="138"/>
      <c r="ZF312" s="138"/>
      <c r="ZG312" s="138"/>
      <c r="ZH312" s="138"/>
      <c r="ZI312" s="138"/>
      <c r="ZJ312" s="138"/>
      <c r="ZK312" s="138"/>
      <c r="ZL312" s="138"/>
      <c r="ZM312" s="138"/>
      <c r="ZN312" s="138"/>
      <c r="ZO312" s="138"/>
      <c r="ZP312" s="138"/>
      <c r="ZQ312" s="138"/>
      <c r="ZR312" s="138"/>
      <c r="ZS312" s="138"/>
      <c r="ZT312" s="138"/>
      <c r="ZU312" s="138"/>
      <c r="ZV312" s="138"/>
      <c r="ZW312" s="138"/>
      <c r="ZX312" s="138"/>
      <c r="ZY312" s="138"/>
      <c r="ZZ312" s="138"/>
      <c r="AAA312" s="138"/>
      <c r="AAB312" s="138"/>
      <c r="AAC312" s="138"/>
      <c r="AAD312" s="138"/>
      <c r="AAE312" s="138"/>
      <c r="AAF312" s="138"/>
      <c r="AAG312" s="138"/>
      <c r="AAH312" s="138"/>
      <c r="AAI312" s="138"/>
      <c r="AAJ312" s="138"/>
      <c r="AAK312" s="138"/>
      <c r="AAL312" s="138"/>
      <c r="AAM312" s="138"/>
      <c r="AAN312" s="138"/>
      <c r="AAO312" s="138"/>
      <c r="AAP312" s="138"/>
      <c r="AAQ312" s="138"/>
      <c r="AAR312" s="138"/>
      <c r="AAS312" s="138"/>
      <c r="AAT312" s="138"/>
      <c r="AAU312" s="138"/>
      <c r="AAV312" s="138"/>
      <c r="AAW312" s="138"/>
      <c r="AAX312" s="138"/>
      <c r="AAY312" s="138"/>
      <c r="AAZ312" s="138"/>
      <c r="ABA312" s="138"/>
      <c r="ABB312" s="138"/>
      <c r="ABC312" s="138"/>
      <c r="ABD312" s="138"/>
      <c r="ABE312" s="138"/>
      <c r="ABF312" s="138"/>
      <c r="ABG312" s="138"/>
      <c r="ABH312" s="138"/>
      <c r="ABI312" s="138"/>
      <c r="ABJ312" s="138"/>
      <c r="ABK312" s="138"/>
      <c r="ABL312" s="138"/>
      <c r="ABM312" s="138"/>
      <c r="ABN312" s="138"/>
      <c r="ABO312" s="138"/>
      <c r="ABP312" s="138"/>
      <c r="ABQ312" s="138"/>
      <c r="ABR312" s="138"/>
      <c r="ABS312" s="138"/>
      <c r="ABT312" s="138"/>
      <c r="ABU312" s="138"/>
      <c r="ABV312" s="138"/>
      <c r="ABW312" s="138"/>
      <c r="ABX312" s="138"/>
      <c r="ABY312" s="138"/>
      <c r="ABZ312" s="138"/>
      <c r="ACA312" s="138"/>
      <c r="ACB312" s="138"/>
      <c r="ACC312" s="138"/>
      <c r="ACD312" s="138"/>
      <c r="ACE312" s="138"/>
      <c r="ACF312" s="138"/>
      <c r="ACG312" s="138"/>
      <c r="ACH312" s="138"/>
      <c r="ACI312" s="138"/>
      <c r="ACJ312" s="138"/>
      <c r="ACK312" s="138"/>
      <c r="ACL312" s="138"/>
      <c r="ACM312" s="138"/>
      <c r="ACN312" s="138"/>
      <c r="ACO312" s="138"/>
      <c r="ACP312" s="138"/>
      <c r="ACQ312" s="138"/>
      <c r="ACR312" s="138"/>
      <c r="ACS312" s="138"/>
      <c r="ACT312" s="138"/>
      <c r="ACU312" s="138"/>
      <c r="ACV312" s="138"/>
      <c r="ACW312" s="138"/>
      <c r="ACX312" s="138"/>
      <c r="ACY312" s="138"/>
      <c r="ACZ312" s="138"/>
      <c r="ADA312" s="138"/>
      <c r="ADB312" s="138"/>
      <c r="ADC312" s="138"/>
      <c r="ADD312" s="138"/>
      <c r="ADE312" s="138"/>
      <c r="ADF312" s="138"/>
      <c r="ADG312" s="138"/>
      <c r="ADH312" s="138"/>
      <c r="ADI312" s="138"/>
      <c r="ADJ312" s="138"/>
      <c r="ADK312" s="138"/>
      <c r="ADL312" s="138"/>
      <c r="ADM312" s="138"/>
      <c r="ADN312" s="138"/>
      <c r="ADO312" s="138"/>
      <c r="ADP312" s="138"/>
      <c r="ADQ312" s="138"/>
      <c r="ADR312" s="138"/>
      <c r="ADS312" s="138"/>
      <c r="ADT312" s="138"/>
      <c r="ADU312" s="138"/>
      <c r="ADV312" s="138"/>
      <c r="ADW312" s="138"/>
      <c r="ADX312" s="138"/>
      <c r="ADY312" s="138"/>
      <c r="ADZ312" s="138"/>
      <c r="AEA312" s="138"/>
      <c r="AEB312" s="138"/>
      <c r="AEC312" s="138"/>
      <c r="AED312" s="138"/>
      <c r="AEE312" s="138"/>
      <c r="AEF312" s="138"/>
      <c r="AEG312" s="138"/>
      <c r="AEH312" s="138"/>
      <c r="AEI312" s="138"/>
      <c r="AEJ312" s="138"/>
      <c r="AEK312" s="138"/>
      <c r="AEL312" s="138"/>
      <c r="AEM312" s="138"/>
      <c r="AEN312" s="138"/>
      <c r="AEO312" s="138"/>
      <c r="AEP312" s="138"/>
      <c r="AEQ312" s="138"/>
      <c r="AER312" s="138"/>
      <c r="AES312" s="138"/>
      <c r="AET312" s="138"/>
      <c r="AEU312" s="138"/>
      <c r="AEV312" s="138"/>
      <c r="AEW312" s="138"/>
      <c r="AEX312" s="138"/>
      <c r="AEY312" s="138"/>
      <c r="AEZ312" s="138"/>
      <c r="AFA312" s="138"/>
      <c r="AFB312" s="138"/>
      <c r="AFC312" s="138"/>
      <c r="AFD312" s="138"/>
      <c r="AFE312" s="138"/>
      <c r="AFF312" s="138"/>
      <c r="AFG312" s="138"/>
      <c r="AFH312" s="138"/>
      <c r="AFI312" s="138"/>
      <c r="AFJ312" s="138"/>
      <c r="AFK312" s="138"/>
      <c r="AFL312" s="138"/>
      <c r="AFM312" s="138"/>
      <c r="AFN312" s="138"/>
      <c r="AFO312" s="138"/>
      <c r="AFP312" s="138"/>
      <c r="AFQ312" s="138"/>
      <c r="AFR312" s="138"/>
      <c r="AFS312" s="138"/>
      <c r="AFT312" s="138"/>
      <c r="AFU312" s="138"/>
      <c r="AFV312" s="138"/>
      <c r="AFW312" s="138"/>
      <c r="AFX312" s="138"/>
      <c r="AFY312" s="138"/>
      <c r="AFZ312" s="138"/>
      <c r="AGA312" s="138"/>
      <c r="AGB312" s="138"/>
      <c r="AGC312" s="138"/>
      <c r="AGD312" s="138"/>
      <c r="AGE312" s="138"/>
      <c r="AGF312" s="138"/>
      <c r="AGG312" s="138"/>
      <c r="AGH312" s="138"/>
      <c r="AGI312" s="138"/>
      <c r="AGJ312" s="138"/>
      <c r="AGK312" s="138"/>
      <c r="AGL312" s="138"/>
      <c r="AGM312" s="138"/>
      <c r="AGN312" s="138"/>
      <c r="AGO312" s="138"/>
      <c r="AGP312" s="138"/>
      <c r="AGQ312" s="138"/>
      <c r="AGR312" s="138"/>
      <c r="AGS312" s="138"/>
      <c r="AGT312" s="138"/>
      <c r="AGU312" s="138"/>
      <c r="AGV312" s="138"/>
      <c r="AGW312" s="138"/>
      <c r="AGX312" s="138"/>
      <c r="AGY312" s="138"/>
      <c r="AGZ312" s="138"/>
      <c r="AHA312" s="138"/>
      <c r="AHB312" s="138"/>
      <c r="AHC312" s="138"/>
      <c r="AHD312" s="138"/>
      <c r="AHE312" s="138"/>
      <c r="AHF312" s="138"/>
      <c r="AHG312" s="138"/>
      <c r="AHH312" s="138"/>
      <c r="AHI312" s="138"/>
      <c r="AHJ312" s="138"/>
      <c r="AHK312" s="138"/>
      <c r="AHL312" s="138"/>
      <c r="AHM312" s="138"/>
      <c r="AHN312" s="138"/>
      <c r="AHO312" s="138"/>
      <c r="AHP312" s="138"/>
      <c r="AHQ312" s="138"/>
      <c r="AHR312" s="138"/>
      <c r="AHS312" s="138"/>
      <c r="AHT312" s="138"/>
      <c r="AHU312" s="138"/>
      <c r="AHV312" s="138"/>
      <c r="AHW312" s="138"/>
      <c r="AHX312" s="138"/>
      <c r="AHY312" s="138"/>
      <c r="AHZ312" s="138"/>
      <c r="AIA312" s="138"/>
      <c r="AIB312" s="138"/>
      <c r="AIC312" s="138"/>
      <c r="AID312" s="138"/>
      <c r="AIE312" s="138"/>
      <c r="AIF312" s="138"/>
      <c r="AIG312" s="138"/>
      <c r="AIH312" s="138"/>
      <c r="AII312" s="138"/>
      <c r="AIJ312" s="138"/>
      <c r="AIK312" s="138"/>
      <c r="AIL312" s="138"/>
      <c r="AIM312" s="138"/>
      <c r="AIN312" s="138"/>
      <c r="AIO312" s="138"/>
      <c r="AIP312" s="138"/>
      <c r="AIQ312" s="138"/>
      <c r="AIR312" s="138"/>
      <c r="AIS312" s="138"/>
      <c r="AIT312" s="138"/>
      <c r="AIU312" s="138"/>
      <c r="AIV312" s="138"/>
      <c r="AIW312" s="138"/>
      <c r="AIX312" s="138"/>
      <c r="AIY312" s="138"/>
      <c r="AIZ312" s="138"/>
      <c r="AJA312" s="138"/>
      <c r="AJB312" s="138"/>
      <c r="AJC312" s="138"/>
      <c r="AJD312" s="138"/>
      <c r="AJE312" s="138"/>
      <c r="AJF312" s="138"/>
      <c r="AJG312" s="138"/>
      <c r="AJH312" s="138"/>
      <c r="AJI312" s="138"/>
      <c r="AJJ312" s="138"/>
      <c r="AJK312" s="138"/>
      <c r="AJL312" s="138"/>
      <c r="AJM312" s="138"/>
      <c r="AJN312" s="138"/>
      <c r="AJO312" s="138"/>
      <c r="AJP312" s="138"/>
      <c r="AJQ312" s="138"/>
      <c r="AJR312" s="138"/>
      <c r="AJS312" s="138"/>
      <c r="AJT312" s="138"/>
      <c r="AJU312" s="138"/>
      <c r="AJV312" s="138"/>
      <c r="AJW312" s="138"/>
      <c r="AJX312" s="138"/>
      <c r="AJY312" s="138"/>
      <c r="AJZ312" s="138"/>
      <c r="AKA312" s="138"/>
      <c r="AKB312" s="138"/>
      <c r="AKC312" s="138"/>
      <c r="AKD312" s="138"/>
      <c r="AKE312" s="138"/>
      <c r="AKF312" s="138"/>
      <c r="AKG312" s="138"/>
      <c r="AKH312" s="138"/>
      <c r="AKI312" s="138"/>
      <c r="AKJ312" s="138"/>
      <c r="AKK312" s="138"/>
      <c r="AKL312" s="138"/>
      <c r="AKM312" s="138"/>
      <c r="AKN312" s="138"/>
      <c r="AKO312" s="138"/>
      <c r="AKP312" s="138"/>
      <c r="AKQ312" s="138"/>
      <c r="AKR312" s="138"/>
      <c r="AKS312" s="138"/>
      <c r="AKT312" s="138"/>
      <c r="AKU312" s="138"/>
      <c r="AKV312" s="138"/>
      <c r="AKW312" s="138"/>
      <c r="AKX312" s="138"/>
      <c r="AKY312" s="138"/>
      <c r="AKZ312" s="138"/>
      <c r="ALA312" s="138"/>
      <c r="ALB312" s="138"/>
      <c r="ALC312" s="138"/>
      <c r="ALD312" s="138"/>
      <c r="ALE312" s="138"/>
      <c r="ALF312" s="138"/>
      <c r="ALG312" s="138"/>
      <c r="ALH312" s="138"/>
      <c r="ALI312" s="138"/>
      <c r="ALJ312" s="138"/>
      <c r="ALK312" s="138"/>
      <c r="ALL312" s="138"/>
      <c r="ALM312" s="138"/>
      <c r="ALN312" s="138"/>
      <c r="ALO312" s="138"/>
      <c r="ALP312" s="138"/>
      <c r="ALQ312" s="138"/>
      <c r="ALR312" s="138"/>
      <c r="ALS312" s="138"/>
      <c r="ALT312" s="138"/>
      <c r="ALU312" s="138"/>
      <c r="ALV312" s="138"/>
      <c r="ALW312" s="138"/>
      <c r="ALX312" s="138"/>
      <c r="ALY312" s="138"/>
      <c r="ALZ312" s="138"/>
      <c r="AMA312" s="138"/>
      <c r="AMB312" s="138"/>
      <c r="AMC312" s="138"/>
      <c r="AMD312" s="138"/>
      <c r="AME312" s="138"/>
      <c r="AMF312" s="138"/>
      <c r="AMG312" s="138"/>
      <c r="AMH312" s="138"/>
      <c r="AMI312" s="138"/>
      <c r="AMJ312" s="138"/>
      <c r="AMK312" s="138"/>
    </row>
    <row r="313" spans="1:1025" s="140" customFormat="1" x14ac:dyDescent="0.15">
      <c r="A313" s="210"/>
      <c r="B313" s="106"/>
      <c r="C313" s="137"/>
      <c r="D313" s="137"/>
      <c r="E313" s="137"/>
      <c r="F313" s="138"/>
      <c r="G313" s="138"/>
      <c r="H313" s="138"/>
      <c r="I313" s="138"/>
      <c r="J313" s="139"/>
      <c r="K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c r="GD313" s="138"/>
      <c r="GE313" s="138"/>
      <c r="GF313" s="138"/>
      <c r="GG313" s="138"/>
      <c r="GH313" s="138"/>
      <c r="GI313" s="138"/>
      <c r="GJ313" s="138"/>
      <c r="GK313" s="138"/>
      <c r="GL313" s="138"/>
      <c r="GM313" s="138"/>
      <c r="GN313" s="138"/>
      <c r="GO313" s="138"/>
      <c r="GP313" s="138"/>
      <c r="GQ313" s="138"/>
      <c r="GR313" s="138"/>
      <c r="GS313" s="138"/>
      <c r="GT313" s="138"/>
      <c r="GU313" s="138"/>
      <c r="GV313" s="138"/>
      <c r="GW313" s="138"/>
      <c r="GX313" s="138"/>
      <c r="GY313" s="138"/>
      <c r="GZ313" s="138"/>
      <c r="HA313" s="138"/>
      <c r="HB313" s="138"/>
      <c r="HC313" s="138"/>
      <c r="HD313" s="138"/>
      <c r="HE313" s="138"/>
      <c r="HF313" s="138"/>
      <c r="HG313" s="138"/>
      <c r="HH313" s="138"/>
      <c r="HI313" s="138"/>
      <c r="HJ313" s="138"/>
      <c r="HK313" s="138"/>
      <c r="HL313" s="138"/>
      <c r="HM313" s="138"/>
      <c r="HN313" s="138"/>
      <c r="HO313" s="138"/>
      <c r="HP313" s="138"/>
      <c r="HQ313" s="138"/>
      <c r="HR313" s="138"/>
      <c r="HS313" s="138"/>
      <c r="HT313" s="138"/>
      <c r="HU313" s="138"/>
      <c r="HV313" s="138"/>
      <c r="HW313" s="138"/>
      <c r="HX313" s="138"/>
      <c r="HY313" s="138"/>
      <c r="HZ313" s="138"/>
      <c r="IA313" s="138"/>
      <c r="IB313" s="138"/>
      <c r="IC313" s="138"/>
      <c r="ID313" s="138"/>
      <c r="IE313" s="138"/>
      <c r="IF313" s="138"/>
      <c r="IG313" s="138"/>
      <c r="IH313" s="138"/>
      <c r="II313" s="138"/>
      <c r="IJ313" s="138"/>
      <c r="IK313" s="138"/>
      <c r="IL313" s="138"/>
      <c r="IM313" s="138"/>
      <c r="IN313" s="138"/>
      <c r="IO313" s="138"/>
      <c r="IP313" s="138"/>
      <c r="IQ313" s="138"/>
      <c r="IR313" s="138"/>
      <c r="IS313" s="138"/>
      <c r="IT313" s="138"/>
      <c r="IU313" s="138"/>
      <c r="IV313" s="138"/>
      <c r="IW313" s="138"/>
      <c r="IX313" s="138"/>
      <c r="IY313" s="138"/>
      <c r="IZ313" s="138"/>
      <c r="JA313" s="138"/>
      <c r="JB313" s="138"/>
      <c r="JC313" s="138"/>
      <c r="JD313" s="138"/>
      <c r="JE313" s="138"/>
      <c r="JF313" s="138"/>
      <c r="JG313" s="138"/>
      <c r="JH313" s="138"/>
      <c r="JI313" s="138"/>
      <c r="JJ313" s="138"/>
      <c r="JK313" s="138"/>
      <c r="JL313" s="138"/>
      <c r="JM313" s="138"/>
      <c r="JN313" s="138"/>
      <c r="JO313" s="138"/>
      <c r="JP313" s="138"/>
      <c r="JQ313" s="138"/>
      <c r="JR313" s="138"/>
      <c r="JS313" s="138"/>
      <c r="JT313" s="138"/>
      <c r="JU313" s="138"/>
      <c r="JV313" s="138"/>
      <c r="JW313" s="138"/>
      <c r="JX313" s="138"/>
      <c r="JY313" s="138"/>
      <c r="JZ313" s="138"/>
      <c r="KA313" s="138"/>
      <c r="KB313" s="138"/>
      <c r="KC313" s="138"/>
      <c r="KD313" s="138"/>
      <c r="KE313" s="138"/>
      <c r="KF313" s="138"/>
      <c r="KG313" s="138"/>
      <c r="KH313" s="138"/>
      <c r="KI313" s="138"/>
      <c r="KJ313" s="138"/>
      <c r="KK313" s="138"/>
      <c r="KL313" s="138"/>
      <c r="KM313" s="138"/>
      <c r="KN313" s="138"/>
      <c r="KO313" s="138"/>
      <c r="KP313" s="138"/>
      <c r="KQ313" s="138"/>
      <c r="KR313" s="138"/>
      <c r="KS313" s="138"/>
      <c r="KT313" s="138"/>
      <c r="KU313" s="138"/>
      <c r="KV313" s="138"/>
      <c r="KW313" s="138"/>
      <c r="KX313" s="138"/>
      <c r="KY313" s="138"/>
      <c r="KZ313" s="138"/>
      <c r="LA313" s="138"/>
      <c r="LB313" s="138"/>
      <c r="LC313" s="138"/>
      <c r="LD313" s="138"/>
      <c r="LE313" s="138"/>
      <c r="LF313" s="138"/>
      <c r="LG313" s="138"/>
      <c r="LH313" s="138"/>
      <c r="LI313" s="138"/>
      <c r="LJ313" s="138"/>
      <c r="LK313" s="138"/>
      <c r="LL313" s="138"/>
      <c r="LM313" s="138"/>
      <c r="LN313" s="138"/>
      <c r="LO313" s="138"/>
      <c r="LP313" s="138"/>
      <c r="LQ313" s="138"/>
      <c r="LR313" s="138"/>
      <c r="LS313" s="138"/>
      <c r="LT313" s="138"/>
      <c r="LU313" s="138"/>
      <c r="LV313" s="138"/>
      <c r="LW313" s="138"/>
      <c r="LX313" s="138"/>
      <c r="LY313" s="138"/>
      <c r="LZ313" s="138"/>
      <c r="MA313" s="138"/>
      <c r="MB313" s="138"/>
      <c r="MC313" s="138"/>
      <c r="MD313" s="138"/>
      <c r="ME313" s="138"/>
      <c r="MF313" s="138"/>
      <c r="MG313" s="138"/>
      <c r="MH313" s="138"/>
      <c r="MI313" s="138"/>
      <c r="MJ313" s="138"/>
      <c r="MK313" s="138"/>
      <c r="ML313" s="138"/>
      <c r="MM313" s="138"/>
      <c r="MN313" s="138"/>
      <c r="MO313" s="138"/>
      <c r="MP313" s="138"/>
      <c r="MQ313" s="138"/>
      <c r="MR313" s="138"/>
      <c r="MS313" s="138"/>
      <c r="MT313" s="138"/>
      <c r="MU313" s="138"/>
      <c r="MV313" s="138"/>
      <c r="MW313" s="138"/>
      <c r="MX313" s="138"/>
      <c r="MY313" s="138"/>
      <c r="MZ313" s="138"/>
      <c r="NA313" s="138"/>
      <c r="NB313" s="138"/>
      <c r="NC313" s="138"/>
      <c r="ND313" s="138"/>
      <c r="NE313" s="138"/>
      <c r="NF313" s="138"/>
      <c r="NG313" s="138"/>
      <c r="NH313" s="138"/>
      <c r="NI313" s="138"/>
      <c r="NJ313" s="138"/>
      <c r="NK313" s="138"/>
      <c r="NL313" s="138"/>
      <c r="NM313" s="138"/>
      <c r="NN313" s="138"/>
      <c r="NO313" s="138"/>
      <c r="NP313" s="138"/>
      <c r="NQ313" s="138"/>
      <c r="NR313" s="138"/>
      <c r="NS313" s="138"/>
      <c r="NT313" s="138"/>
      <c r="NU313" s="138"/>
      <c r="NV313" s="138"/>
      <c r="NW313" s="138"/>
      <c r="NX313" s="138"/>
      <c r="NY313" s="138"/>
      <c r="NZ313" s="138"/>
      <c r="OA313" s="138"/>
      <c r="OB313" s="138"/>
      <c r="OC313" s="138"/>
      <c r="OD313" s="138"/>
      <c r="OE313" s="138"/>
      <c r="OF313" s="138"/>
      <c r="OG313" s="138"/>
      <c r="OH313" s="138"/>
      <c r="OI313" s="138"/>
      <c r="OJ313" s="138"/>
      <c r="OK313" s="138"/>
      <c r="OL313" s="138"/>
      <c r="OM313" s="138"/>
      <c r="ON313" s="138"/>
      <c r="OO313" s="138"/>
      <c r="OP313" s="138"/>
      <c r="OQ313" s="138"/>
      <c r="OR313" s="138"/>
      <c r="OS313" s="138"/>
      <c r="OT313" s="138"/>
      <c r="OU313" s="138"/>
      <c r="OV313" s="138"/>
      <c r="OW313" s="138"/>
      <c r="OX313" s="138"/>
      <c r="OY313" s="138"/>
      <c r="OZ313" s="138"/>
      <c r="PA313" s="138"/>
      <c r="PB313" s="138"/>
      <c r="PC313" s="138"/>
      <c r="PD313" s="138"/>
      <c r="PE313" s="138"/>
      <c r="PF313" s="138"/>
      <c r="PG313" s="138"/>
      <c r="PH313" s="138"/>
      <c r="PI313" s="138"/>
      <c r="PJ313" s="138"/>
      <c r="PK313" s="138"/>
      <c r="PL313" s="138"/>
      <c r="PM313" s="138"/>
      <c r="PN313" s="138"/>
      <c r="PO313" s="138"/>
      <c r="PP313" s="138"/>
      <c r="PQ313" s="138"/>
      <c r="PR313" s="138"/>
      <c r="PS313" s="138"/>
      <c r="PT313" s="138"/>
      <c r="PU313" s="138"/>
      <c r="PV313" s="138"/>
      <c r="PW313" s="138"/>
      <c r="PX313" s="138"/>
      <c r="PY313" s="138"/>
      <c r="PZ313" s="138"/>
      <c r="QA313" s="138"/>
      <c r="QB313" s="138"/>
      <c r="QC313" s="138"/>
      <c r="QD313" s="138"/>
      <c r="QE313" s="138"/>
      <c r="QF313" s="138"/>
      <c r="QG313" s="138"/>
      <c r="QH313" s="138"/>
      <c r="QI313" s="138"/>
      <c r="QJ313" s="138"/>
      <c r="QK313" s="138"/>
      <c r="QL313" s="138"/>
      <c r="QM313" s="138"/>
      <c r="QN313" s="138"/>
      <c r="QO313" s="138"/>
      <c r="QP313" s="138"/>
      <c r="QQ313" s="138"/>
      <c r="QR313" s="138"/>
      <c r="QS313" s="138"/>
      <c r="QT313" s="138"/>
      <c r="QU313" s="138"/>
      <c r="QV313" s="138"/>
      <c r="QW313" s="138"/>
      <c r="QX313" s="138"/>
      <c r="QY313" s="138"/>
      <c r="QZ313" s="138"/>
      <c r="RA313" s="138"/>
      <c r="RB313" s="138"/>
      <c r="RC313" s="138"/>
      <c r="RD313" s="138"/>
      <c r="RE313" s="138"/>
      <c r="RF313" s="138"/>
      <c r="RG313" s="138"/>
      <c r="RH313" s="138"/>
      <c r="RI313" s="138"/>
      <c r="RJ313" s="138"/>
      <c r="RK313" s="138"/>
      <c r="RL313" s="138"/>
      <c r="RM313" s="138"/>
      <c r="RN313" s="138"/>
      <c r="RO313" s="138"/>
      <c r="RP313" s="138"/>
      <c r="RQ313" s="138"/>
      <c r="RR313" s="138"/>
      <c r="RS313" s="138"/>
      <c r="RT313" s="138"/>
      <c r="RU313" s="138"/>
      <c r="RV313" s="138"/>
      <c r="RW313" s="138"/>
      <c r="RX313" s="138"/>
      <c r="RY313" s="138"/>
      <c r="RZ313" s="138"/>
      <c r="SA313" s="138"/>
      <c r="SB313" s="138"/>
      <c r="SC313" s="138"/>
      <c r="SD313" s="138"/>
      <c r="SE313" s="138"/>
      <c r="SF313" s="138"/>
      <c r="SG313" s="138"/>
      <c r="SH313" s="138"/>
      <c r="SI313" s="138"/>
      <c r="SJ313" s="138"/>
      <c r="SK313" s="138"/>
      <c r="SL313" s="138"/>
      <c r="SM313" s="138"/>
      <c r="SN313" s="138"/>
      <c r="SO313" s="138"/>
      <c r="SP313" s="138"/>
      <c r="SQ313" s="138"/>
      <c r="SR313" s="138"/>
      <c r="SS313" s="138"/>
      <c r="ST313" s="138"/>
      <c r="SU313" s="138"/>
      <c r="SV313" s="138"/>
      <c r="SW313" s="138"/>
      <c r="SX313" s="138"/>
      <c r="SY313" s="138"/>
      <c r="SZ313" s="138"/>
      <c r="TA313" s="138"/>
      <c r="TB313" s="138"/>
      <c r="TC313" s="138"/>
      <c r="TD313" s="138"/>
      <c r="TE313" s="138"/>
      <c r="TF313" s="138"/>
      <c r="TG313" s="138"/>
      <c r="TH313" s="138"/>
      <c r="TI313" s="138"/>
      <c r="TJ313" s="138"/>
      <c r="TK313" s="138"/>
      <c r="TL313" s="138"/>
      <c r="TM313" s="138"/>
      <c r="TN313" s="138"/>
      <c r="TO313" s="138"/>
      <c r="TP313" s="138"/>
      <c r="TQ313" s="138"/>
      <c r="TR313" s="138"/>
      <c r="TS313" s="138"/>
      <c r="TT313" s="138"/>
      <c r="TU313" s="138"/>
      <c r="TV313" s="138"/>
      <c r="TW313" s="138"/>
      <c r="TX313" s="138"/>
      <c r="TY313" s="138"/>
      <c r="TZ313" s="138"/>
      <c r="UA313" s="138"/>
      <c r="UB313" s="138"/>
      <c r="UC313" s="138"/>
      <c r="UD313" s="138"/>
      <c r="UE313" s="138"/>
      <c r="UF313" s="138"/>
      <c r="UG313" s="138"/>
      <c r="UH313" s="138"/>
      <c r="UI313" s="138"/>
      <c r="UJ313" s="138"/>
      <c r="UK313" s="138"/>
      <c r="UL313" s="138"/>
      <c r="UM313" s="138"/>
      <c r="UN313" s="138"/>
      <c r="UO313" s="138"/>
      <c r="UP313" s="138"/>
      <c r="UQ313" s="138"/>
      <c r="UR313" s="138"/>
      <c r="US313" s="138"/>
      <c r="UT313" s="138"/>
      <c r="UU313" s="138"/>
      <c r="UV313" s="138"/>
      <c r="UW313" s="138"/>
      <c r="UX313" s="138"/>
      <c r="UY313" s="138"/>
      <c r="UZ313" s="138"/>
      <c r="VA313" s="138"/>
      <c r="VB313" s="138"/>
      <c r="VC313" s="138"/>
      <c r="VD313" s="138"/>
      <c r="VE313" s="138"/>
      <c r="VF313" s="138"/>
      <c r="VG313" s="138"/>
      <c r="VH313" s="138"/>
      <c r="VI313" s="138"/>
      <c r="VJ313" s="138"/>
      <c r="VK313" s="138"/>
      <c r="VL313" s="138"/>
      <c r="VM313" s="138"/>
      <c r="VN313" s="138"/>
      <c r="VO313" s="138"/>
      <c r="VP313" s="138"/>
      <c r="VQ313" s="138"/>
      <c r="VR313" s="138"/>
      <c r="VS313" s="138"/>
      <c r="VT313" s="138"/>
      <c r="VU313" s="138"/>
      <c r="VV313" s="138"/>
      <c r="VW313" s="138"/>
      <c r="VX313" s="138"/>
      <c r="VY313" s="138"/>
      <c r="VZ313" s="138"/>
      <c r="WA313" s="138"/>
      <c r="WB313" s="138"/>
      <c r="WC313" s="138"/>
      <c r="WD313" s="138"/>
      <c r="WE313" s="138"/>
      <c r="WF313" s="138"/>
      <c r="WG313" s="138"/>
      <c r="WH313" s="138"/>
      <c r="WI313" s="138"/>
      <c r="WJ313" s="138"/>
      <c r="WK313" s="138"/>
      <c r="WL313" s="138"/>
      <c r="WM313" s="138"/>
      <c r="WN313" s="138"/>
      <c r="WO313" s="138"/>
      <c r="WP313" s="138"/>
      <c r="WQ313" s="138"/>
      <c r="WR313" s="138"/>
      <c r="WS313" s="138"/>
      <c r="WT313" s="138"/>
      <c r="WU313" s="138"/>
      <c r="WV313" s="138"/>
      <c r="WW313" s="138"/>
      <c r="WX313" s="138"/>
      <c r="WY313" s="138"/>
      <c r="WZ313" s="138"/>
      <c r="XA313" s="138"/>
      <c r="XB313" s="138"/>
      <c r="XC313" s="138"/>
      <c r="XD313" s="138"/>
      <c r="XE313" s="138"/>
      <c r="XF313" s="138"/>
      <c r="XG313" s="138"/>
      <c r="XH313" s="138"/>
      <c r="XI313" s="138"/>
      <c r="XJ313" s="138"/>
      <c r="XK313" s="138"/>
      <c r="XL313" s="138"/>
      <c r="XM313" s="138"/>
      <c r="XN313" s="138"/>
      <c r="XO313" s="138"/>
      <c r="XP313" s="138"/>
      <c r="XQ313" s="138"/>
      <c r="XR313" s="138"/>
      <c r="XS313" s="138"/>
      <c r="XT313" s="138"/>
      <c r="XU313" s="138"/>
      <c r="XV313" s="138"/>
      <c r="XW313" s="138"/>
      <c r="XX313" s="138"/>
      <c r="XY313" s="138"/>
      <c r="XZ313" s="138"/>
      <c r="YA313" s="138"/>
      <c r="YB313" s="138"/>
      <c r="YC313" s="138"/>
      <c r="YD313" s="138"/>
      <c r="YE313" s="138"/>
      <c r="YF313" s="138"/>
      <c r="YG313" s="138"/>
      <c r="YH313" s="138"/>
      <c r="YI313" s="138"/>
      <c r="YJ313" s="138"/>
      <c r="YK313" s="138"/>
      <c r="YL313" s="138"/>
      <c r="YM313" s="138"/>
      <c r="YN313" s="138"/>
      <c r="YO313" s="138"/>
      <c r="YP313" s="138"/>
      <c r="YQ313" s="138"/>
      <c r="YR313" s="138"/>
      <c r="YS313" s="138"/>
      <c r="YT313" s="138"/>
      <c r="YU313" s="138"/>
      <c r="YV313" s="138"/>
      <c r="YW313" s="138"/>
      <c r="YX313" s="138"/>
      <c r="YY313" s="138"/>
      <c r="YZ313" s="138"/>
      <c r="ZA313" s="138"/>
      <c r="ZB313" s="138"/>
      <c r="ZC313" s="138"/>
      <c r="ZD313" s="138"/>
      <c r="ZE313" s="138"/>
      <c r="ZF313" s="138"/>
      <c r="ZG313" s="138"/>
      <c r="ZH313" s="138"/>
      <c r="ZI313" s="138"/>
      <c r="ZJ313" s="138"/>
      <c r="ZK313" s="138"/>
      <c r="ZL313" s="138"/>
      <c r="ZM313" s="138"/>
      <c r="ZN313" s="138"/>
      <c r="ZO313" s="138"/>
      <c r="ZP313" s="138"/>
      <c r="ZQ313" s="138"/>
      <c r="ZR313" s="138"/>
      <c r="ZS313" s="138"/>
      <c r="ZT313" s="138"/>
      <c r="ZU313" s="138"/>
      <c r="ZV313" s="138"/>
      <c r="ZW313" s="138"/>
      <c r="ZX313" s="138"/>
      <c r="ZY313" s="138"/>
      <c r="ZZ313" s="138"/>
      <c r="AAA313" s="138"/>
      <c r="AAB313" s="138"/>
      <c r="AAC313" s="138"/>
      <c r="AAD313" s="138"/>
      <c r="AAE313" s="138"/>
      <c r="AAF313" s="138"/>
      <c r="AAG313" s="138"/>
      <c r="AAH313" s="138"/>
      <c r="AAI313" s="138"/>
      <c r="AAJ313" s="138"/>
      <c r="AAK313" s="138"/>
      <c r="AAL313" s="138"/>
      <c r="AAM313" s="138"/>
      <c r="AAN313" s="138"/>
      <c r="AAO313" s="138"/>
      <c r="AAP313" s="138"/>
      <c r="AAQ313" s="138"/>
      <c r="AAR313" s="138"/>
      <c r="AAS313" s="138"/>
      <c r="AAT313" s="138"/>
      <c r="AAU313" s="138"/>
      <c r="AAV313" s="138"/>
      <c r="AAW313" s="138"/>
      <c r="AAX313" s="138"/>
      <c r="AAY313" s="138"/>
      <c r="AAZ313" s="138"/>
      <c r="ABA313" s="138"/>
      <c r="ABB313" s="138"/>
      <c r="ABC313" s="138"/>
      <c r="ABD313" s="138"/>
      <c r="ABE313" s="138"/>
      <c r="ABF313" s="138"/>
      <c r="ABG313" s="138"/>
      <c r="ABH313" s="138"/>
      <c r="ABI313" s="138"/>
      <c r="ABJ313" s="138"/>
      <c r="ABK313" s="138"/>
      <c r="ABL313" s="138"/>
      <c r="ABM313" s="138"/>
      <c r="ABN313" s="138"/>
      <c r="ABO313" s="138"/>
      <c r="ABP313" s="138"/>
      <c r="ABQ313" s="138"/>
      <c r="ABR313" s="138"/>
      <c r="ABS313" s="138"/>
      <c r="ABT313" s="138"/>
      <c r="ABU313" s="138"/>
      <c r="ABV313" s="138"/>
      <c r="ABW313" s="138"/>
      <c r="ABX313" s="138"/>
      <c r="ABY313" s="138"/>
      <c r="ABZ313" s="138"/>
      <c r="ACA313" s="138"/>
      <c r="ACB313" s="138"/>
      <c r="ACC313" s="138"/>
      <c r="ACD313" s="138"/>
      <c r="ACE313" s="138"/>
      <c r="ACF313" s="138"/>
      <c r="ACG313" s="138"/>
      <c r="ACH313" s="138"/>
      <c r="ACI313" s="138"/>
      <c r="ACJ313" s="138"/>
      <c r="ACK313" s="138"/>
      <c r="ACL313" s="138"/>
      <c r="ACM313" s="138"/>
      <c r="ACN313" s="138"/>
      <c r="ACO313" s="138"/>
      <c r="ACP313" s="138"/>
      <c r="ACQ313" s="138"/>
      <c r="ACR313" s="138"/>
      <c r="ACS313" s="138"/>
      <c r="ACT313" s="138"/>
      <c r="ACU313" s="138"/>
      <c r="ACV313" s="138"/>
      <c r="ACW313" s="138"/>
      <c r="ACX313" s="138"/>
      <c r="ACY313" s="138"/>
      <c r="ACZ313" s="138"/>
      <c r="ADA313" s="138"/>
      <c r="ADB313" s="138"/>
      <c r="ADC313" s="138"/>
      <c r="ADD313" s="138"/>
      <c r="ADE313" s="138"/>
      <c r="ADF313" s="138"/>
      <c r="ADG313" s="138"/>
      <c r="ADH313" s="138"/>
      <c r="ADI313" s="138"/>
      <c r="ADJ313" s="138"/>
      <c r="ADK313" s="138"/>
      <c r="ADL313" s="138"/>
      <c r="ADM313" s="138"/>
      <c r="ADN313" s="138"/>
      <c r="ADO313" s="138"/>
      <c r="ADP313" s="138"/>
      <c r="ADQ313" s="138"/>
      <c r="ADR313" s="138"/>
      <c r="ADS313" s="138"/>
      <c r="ADT313" s="138"/>
      <c r="ADU313" s="138"/>
      <c r="ADV313" s="138"/>
      <c r="ADW313" s="138"/>
      <c r="ADX313" s="138"/>
      <c r="ADY313" s="138"/>
      <c r="ADZ313" s="138"/>
      <c r="AEA313" s="138"/>
      <c r="AEB313" s="138"/>
      <c r="AEC313" s="138"/>
      <c r="AED313" s="138"/>
      <c r="AEE313" s="138"/>
      <c r="AEF313" s="138"/>
      <c r="AEG313" s="138"/>
      <c r="AEH313" s="138"/>
      <c r="AEI313" s="138"/>
      <c r="AEJ313" s="138"/>
      <c r="AEK313" s="138"/>
      <c r="AEL313" s="138"/>
      <c r="AEM313" s="138"/>
      <c r="AEN313" s="138"/>
      <c r="AEO313" s="138"/>
      <c r="AEP313" s="138"/>
      <c r="AEQ313" s="138"/>
      <c r="AER313" s="138"/>
      <c r="AES313" s="138"/>
      <c r="AET313" s="138"/>
      <c r="AEU313" s="138"/>
      <c r="AEV313" s="138"/>
      <c r="AEW313" s="138"/>
      <c r="AEX313" s="138"/>
      <c r="AEY313" s="138"/>
      <c r="AEZ313" s="138"/>
      <c r="AFA313" s="138"/>
      <c r="AFB313" s="138"/>
      <c r="AFC313" s="138"/>
      <c r="AFD313" s="138"/>
      <c r="AFE313" s="138"/>
      <c r="AFF313" s="138"/>
      <c r="AFG313" s="138"/>
      <c r="AFH313" s="138"/>
      <c r="AFI313" s="138"/>
      <c r="AFJ313" s="138"/>
      <c r="AFK313" s="138"/>
      <c r="AFL313" s="138"/>
      <c r="AFM313" s="138"/>
      <c r="AFN313" s="138"/>
      <c r="AFO313" s="138"/>
      <c r="AFP313" s="138"/>
      <c r="AFQ313" s="138"/>
      <c r="AFR313" s="138"/>
      <c r="AFS313" s="138"/>
      <c r="AFT313" s="138"/>
      <c r="AFU313" s="138"/>
      <c r="AFV313" s="138"/>
      <c r="AFW313" s="138"/>
      <c r="AFX313" s="138"/>
      <c r="AFY313" s="138"/>
      <c r="AFZ313" s="138"/>
      <c r="AGA313" s="138"/>
      <c r="AGB313" s="138"/>
      <c r="AGC313" s="138"/>
      <c r="AGD313" s="138"/>
      <c r="AGE313" s="138"/>
      <c r="AGF313" s="138"/>
      <c r="AGG313" s="138"/>
      <c r="AGH313" s="138"/>
      <c r="AGI313" s="138"/>
      <c r="AGJ313" s="138"/>
      <c r="AGK313" s="138"/>
      <c r="AGL313" s="138"/>
      <c r="AGM313" s="138"/>
      <c r="AGN313" s="138"/>
      <c r="AGO313" s="138"/>
      <c r="AGP313" s="138"/>
      <c r="AGQ313" s="138"/>
      <c r="AGR313" s="138"/>
      <c r="AGS313" s="138"/>
      <c r="AGT313" s="138"/>
      <c r="AGU313" s="138"/>
      <c r="AGV313" s="138"/>
      <c r="AGW313" s="138"/>
      <c r="AGX313" s="138"/>
      <c r="AGY313" s="138"/>
      <c r="AGZ313" s="138"/>
      <c r="AHA313" s="138"/>
      <c r="AHB313" s="138"/>
      <c r="AHC313" s="138"/>
      <c r="AHD313" s="138"/>
      <c r="AHE313" s="138"/>
      <c r="AHF313" s="138"/>
      <c r="AHG313" s="138"/>
      <c r="AHH313" s="138"/>
      <c r="AHI313" s="138"/>
      <c r="AHJ313" s="138"/>
      <c r="AHK313" s="138"/>
      <c r="AHL313" s="138"/>
      <c r="AHM313" s="138"/>
      <c r="AHN313" s="138"/>
      <c r="AHO313" s="138"/>
      <c r="AHP313" s="138"/>
      <c r="AHQ313" s="138"/>
      <c r="AHR313" s="138"/>
      <c r="AHS313" s="138"/>
      <c r="AHT313" s="138"/>
      <c r="AHU313" s="138"/>
      <c r="AHV313" s="138"/>
      <c r="AHW313" s="138"/>
      <c r="AHX313" s="138"/>
      <c r="AHY313" s="138"/>
      <c r="AHZ313" s="138"/>
      <c r="AIA313" s="138"/>
      <c r="AIB313" s="138"/>
      <c r="AIC313" s="138"/>
      <c r="AID313" s="138"/>
      <c r="AIE313" s="138"/>
      <c r="AIF313" s="138"/>
      <c r="AIG313" s="138"/>
      <c r="AIH313" s="138"/>
      <c r="AII313" s="138"/>
      <c r="AIJ313" s="138"/>
      <c r="AIK313" s="138"/>
      <c r="AIL313" s="138"/>
      <c r="AIM313" s="138"/>
      <c r="AIN313" s="138"/>
      <c r="AIO313" s="138"/>
      <c r="AIP313" s="138"/>
      <c r="AIQ313" s="138"/>
      <c r="AIR313" s="138"/>
      <c r="AIS313" s="138"/>
      <c r="AIT313" s="138"/>
      <c r="AIU313" s="138"/>
      <c r="AIV313" s="138"/>
      <c r="AIW313" s="138"/>
      <c r="AIX313" s="138"/>
      <c r="AIY313" s="138"/>
      <c r="AIZ313" s="138"/>
      <c r="AJA313" s="138"/>
      <c r="AJB313" s="138"/>
      <c r="AJC313" s="138"/>
      <c r="AJD313" s="138"/>
      <c r="AJE313" s="138"/>
      <c r="AJF313" s="138"/>
      <c r="AJG313" s="138"/>
      <c r="AJH313" s="138"/>
      <c r="AJI313" s="138"/>
      <c r="AJJ313" s="138"/>
      <c r="AJK313" s="138"/>
      <c r="AJL313" s="138"/>
      <c r="AJM313" s="138"/>
      <c r="AJN313" s="138"/>
      <c r="AJO313" s="138"/>
      <c r="AJP313" s="138"/>
      <c r="AJQ313" s="138"/>
      <c r="AJR313" s="138"/>
      <c r="AJS313" s="138"/>
      <c r="AJT313" s="138"/>
      <c r="AJU313" s="138"/>
      <c r="AJV313" s="138"/>
      <c r="AJW313" s="138"/>
      <c r="AJX313" s="138"/>
      <c r="AJY313" s="138"/>
      <c r="AJZ313" s="138"/>
      <c r="AKA313" s="138"/>
      <c r="AKB313" s="138"/>
      <c r="AKC313" s="138"/>
      <c r="AKD313" s="138"/>
      <c r="AKE313" s="138"/>
      <c r="AKF313" s="138"/>
      <c r="AKG313" s="138"/>
      <c r="AKH313" s="138"/>
      <c r="AKI313" s="138"/>
      <c r="AKJ313" s="138"/>
      <c r="AKK313" s="138"/>
      <c r="AKL313" s="138"/>
      <c r="AKM313" s="138"/>
      <c r="AKN313" s="138"/>
      <c r="AKO313" s="138"/>
      <c r="AKP313" s="138"/>
      <c r="AKQ313" s="138"/>
      <c r="AKR313" s="138"/>
      <c r="AKS313" s="138"/>
      <c r="AKT313" s="138"/>
      <c r="AKU313" s="138"/>
      <c r="AKV313" s="138"/>
      <c r="AKW313" s="138"/>
      <c r="AKX313" s="138"/>
      <c r="AKY313" s="138"/>
      <c r="AKZ313" s="138"/>
      <c r="ALA313" s="138"/>
      <c r="ALB313" s="138"/>
      <c r="ALC313" s="138"/>
      <c r="ALD313" s="138"/>
      <c r="ALE313" s="138"/>
      <c r="ALF313" s="138"/>
      <c r="ALG313" s="138"/>
      <c r="ALH313" s="138"/>
      <c r="ALI313" s="138"/>
      <c r="ALJ313" s="138"/>
      <c r="ALK313" s="138"/>
      <c r="ALL313" s="138"/>
      <c r="ALM313" s="138"/>
      <c r="ALN313" s="138"/>
      <c r="ALO313" s="138"/>
      <c r="ALP313" s="138"/>
      <c r="ALQ313" s="138"/>
      <c r="ALR313" s="138"/>
      <c r="ALS313" s="138"/>
      <c r="ALT313" s="138"/>
      <c r="ALU313" s="138"/>
      <c r="ALV313" s="138"/>
      <c r="ALW313" s="138"/>
      <c r="ALX313" s="138"/>
      <c r="ALY313" s="138"/>
      <c r="ALZ313" s="138"/>
      <c r="AMA313" s="138"/>
      <c r="AMB313" s="138"/>
      <c r="AMC313" s="138"/>
      <c r="AMD313" s="138"/>
      <c r="AME313" s="138"/>
      <c r="AMF313" s="138"/>
      <c r="AMG313" s="138"/>
      <c r="AMH313" s="138"/>
      <c r="AMI313" s="138"/>
      <c r="AMJ313" s="138"/>
      <c r="AMK313" s="138"/>
    </row>
    <row r="314" spans="1:1025" x14ac:dyDescent="0.15">
      <c r="C314" s="137"/>
      <c r="D314" s="137"/>
      <c r="E314" s="137"/>
      <c r="J314" s="139"/>
    </row>
    <row r="315" spans="1:1025" x14ac:dyDescent="0.15">
      <c r="C315" s="137"/>
      <c r="D315" s="137"/>
      <c r="E315" s="137"/>
      <c r="J315" s="139"/>
    </row>
    <row r="316" spans="1:1025" x14ac:dyDescent="0.15">
      <c r="C316" s="137"/>
      <c r="D316" s="137"/>
      <c r="E316" s="137"/>
      <c r="J316" s="139"/>
    </row>
    <row r="317" spans="1:1025" x14ac:dyDescent="0.15">
      <c r="C317" s="137"/>
      <c r="D317" s="137"/>
      <c r="E317" s="137"/>
      <c r="J317" s="139"/>
    </row>
    <row r="318" spans="1:1025" x14ac:dyDescent="0.15">
      <c r="C318" s="137"/>
      <c r="D318" s="137"/>
      <c r="E318" s="137"/>
      <c r="J318" s="139"/>
    </row>
    <row r="319" spans="1:1025" x14ac:dyDescent="0.15">
      <c r="C319" s="137"/>
      <c r="D319" s="137"/>
      <c r="E319" s="137"/>
      <c r="J319" s="139"/>
    </row>
    <row r="320" spans="1:1025" x14ac:dyDescent="0.15">
      <c r="C320" s="137"/>
      <c r="D320" s="137"/>
      <c r="E320" s="137"/>
      <c r="J320" s="139"/>
    </row>
    <row r="321" spans="3:10" x14ac:dyDescent="0.15">
      <c r="C321" s="137"/>
      <c r="D321" s="137"/>
      <c r="E321" s="137"/>
      <c r="J321" s="139"/>
    </row>
    <row r="322" spans="3:10" x14ac:dyDescent="0.15">
      <c r="C322" s="137"/>
      <c r="D322" s="137"/>
      <c r="E322" s="137"/>
      <c r="J322" s="139"/>
    </row>
    <row r="323" spans="3:10" x14ac:dyDescent="0.15">
      <c r="C323" s="137"/>
      <c r="D323" s="137"/>
      <c r="E323" s="137"/>
      <c r="J323" s="139"/>
    </row>
    <row r="324" spans="3:10" x14ac:dyDescent="0.15">
      <c r="C324" s="137"/>
      <c r="D324" s="137"/>
      <c r="E324" s="137"/>
      <c r="J324" s="139"/>
    </row>
    <row r="325" spans="3:10" x14ac:dyDescent="0.15">
      <c r="C325" s="137"/>
      <c r="D325" s="137"/>
      <c r="E325" s="137"/>
      <c r="J325" s="139"/>
    </row>
    <row r="326" spans="3:10" x14ac:dyDescent="0.15">
      <c r="C326" s="137"/>
      <c r="D326" s="137"/>
      <c r="E326" s="137"/>
      <c r="J326" s="139"/>
    </row>
    <row r="327" spans="3:10" x14ac:dyDescent="0.15">
      <c r="C327" s="137"/>
      <c r="D327" s="137"/>
      <c r="E327" s="137"/>
      <c r="J327" s="139"/>
    </row>
    <row r="328" spans="3:10" x14ac:dyDescent="0.15">
      <c r="C328" s="137"/>
      <c r="D328" s="137"/>
      <c r="E328" s="137"/>
      <c r="J328" s="139"/>
    </row>
    <row r="329" spans="3:10" x14ac:dyDescent="0.15">
      <c r="C329" s="137"/>
      <c r="D329" s="137"/>
      <c r="E329" s="137"/>
      <c r="J329" s="139"/>
    </row>
    <row r="330" spans="3:10" x14ac:dyDescent="0.15">
      <c r="C330" s="137"/>
      <c r="D330" s="137"/>
      <c r="E330" s="137"/>
      <c r="J330" s="139"/>
    </row>
    <row r="331" spans="3:10" x14ac:dyDescent="0.15">
      <c r="C331" s="137"/>
      <c r="D331" s="137"/>
      <c r="E331" s="137"/>
      <c r="J331" s="139"/>
    </row>
    <row r="332" spans="3:10" x14ac:dyDescent="0.15">
      <c r="C332" s="137"/>
      <c r="D332" s="137"/>
      <c r="E332" s="137"/>
      <c r="J332" s="139"/>
    </row>
    <row r="333" spans="3:10" x14ac:dyDescent="0.15">
      <c r="C333" s="137"/>
      <c r="D333" s="137"/>
      <c r="E333" s="137"/>
      <c r="J333" s="139"/>
    </row>
    <row r="334" spans="3:10" x14ac:dyDescent="0.15">
      <c r="C334" s="137"/>
      <c r="D334" s="137"/>
      <c r="E334" s="137"/>
      <c r="J334" s="139"/>
    </row>
    <row r="335" spans="3:10" x14ac:dyDescent="0.15">
      <c r="C335" s="137"/>
      <c r="D335" s="137"/>
      <c r="E335" s="137"/>
      <c r="J335" s="139"/>
    </row>
    <row r="336" spans="3:10" x14ac:dyDescent="0.15">
      <c r="C336" s="137"/>
      <c r="D336" s="137"/>
      <c r="E336" s="137"/>
      <c r="J336" s="139"/>
    </row>
    <row r="337" spans="3:10" x14ac:dyDescent="0.15">
      <c r="C337" s="137"/>
      <c r="D337" s="137"/>
      <c r="E337" s="137"/>
      <c r="J337" s="139"/>
    </row>
    <row r="338" spans="3:10" x14ac:dyDescent="0.15">
      <c r="C338" s="137"/>
      <c r="D338" s="137"/>
      <c r="E338" s="137"/>
      <c r="J338" s="139"/>
    </row>
    <row r="339" spans="3:10" x14ac:dyDescent="0.15">
      <c r="C339" s="137"/>
      <c r="D339" s="137"/>
      <c r="E339" s="137"/>
      <c r="J339" s="139"/>
    </row>
    <row r="340" spans="3:10" x14ac:dyDescent="0.15">
      <c r="C340" s="137"/>
      <c r="D340" s="137"/>
      <c r="E340" s="137"/>
      <c r="J340" s="139"/>
    </row>
    <row r="341" spans="3:10" x14ac:dyDescent="0.15">
      <c r="C341" s="137"/>
      <c r="D341" s="137"/>
      <c r="E341" s="137"/>
      <c r="J341" s="139"/>
    </row>
    <row r="342" spans="3:10" x14ac:dyDescent="0.15">
      <c r="C342" s="137"/>
      <c r="D342" s="137"/>
      <c r="E342" s="137"/>
      <c r="J342" s="139"/>
    </row>
    <row r="343" spans="3:10" x14ac:dyDescent="0.15">
      <c r="C343" s="137"/>
      <c r="D343" s="137"/>
      <c r="E343" s="137"/>
      <c r="J343" s="139"/>
    </row>
    <row r="344" spans="3:10" x14ac:dyDescent="0.15">
      <c r="C344" s="137"/>
      <c r="D344" s="137"/>
      <c r="E344" s="137"/>
      <c r="J344" s="139"/>
    </row>
    <row r="345" spans="3:10" x14ac:dyDescent="0.15">
      <c r="C345" s="137"/>
      <c r="D345" s="137"/>
      <c r="E345" s="137"/>
      <c r="J345" s="139"/>
    </row>
    <row r="346" spans="3:10" x14ac:dyDescent="0.15">
      <c r="C346" s="137"/>
      <c r="D346" s="137"/>
      <c r="E346" s="137"/>
      <c r="J346" s="139"/>
    </row>
    <row r="347" spans="3:10" x14ac:dyDescent="0.15">
      <c r="C347" s="137"/>
      <c r="D347" s="137"/>
      <c r="E347" s="137"/>
      <c r="J347" s="139"/>
    </row>
    <row r="348" spans="3:10" x14ac:dyDescent="0.15">
      <c r="C348" s="137"/>
      <c r="D348" s="137"/>
      <c r="E348" s="137"/>
      <c r="J348" s="139"/>
    </row>
    <row r="349" spans="3:10" x14ac:dyDescent="0.15">
      <c r="C349" s="137"/>
      <c r="D349" s="137"/>
      <c r="E349" s="137"/>
      <c r="J349" s="139"/>
    </row>
    <row r="350" spans="3:10" x14ac:dyDescent="0.15">
      <c r="C350" s="137"/>
      <c r="D350" s="137"/>
      <c r="E350" s="137"/>
      <c r="J350" s="139"/>
    </row>
    <row r="351" spans="3:10" x14ac:dyDescent="0.15">
      <c r="C351" s="137"/>
      <c r="D351" s="137"/>
      <c r="E351" s="137"/>
      <c r="J351" s="139"/>
    </row>
    <row r="352" spans="3:10" x14ac:dyDescent="0.15">
      <c r="C352" s="137"/>
      <c r="D352" s="137"/>
      <c r="E352" s="137"/>
      <c r="J352" s="139"/>
    </row>
    <row r="353" spans="3:10" x14ac:dyDescent="0.15">
      <c r="C353" s="137"/>
      <c r="D353" s="137"/>
      <c r="E353" s="137"/>
      <c r="J353" s="139"/>
    </row>
    <row r="354" spans="3:10" x14ac:dyDescent="0.15">
      <c r="C354" s="137"/>
      <c r="D354" s="137"/>
      <c r="E354" s="137"/>
      <c r="J354" s="139"/>
    </row>
    <row r="355" spans="3:10" x14ac:dyDescent="0.15">
      <c r="C355" s="137"/>
      <c r="D355" s="137"/>
      <c r="E355" s="137"/>
      <c r="J355" s="139"/>
    </row>
    <row r="356" spans="3:10" x14ac:dyDescent="0.15">
      <c r="C356" s="137"/>
      <c r="D356" s="137"/>
      <c r="E356" s="137"/>
      <c r="J356" s="139"/>
    </row>
    <row r="357" spans="3:10" x14ac:dyDescent="0.15">
      <c r="C357" s="137"/>
      <c r="D357" s="137"/>
      <c r="E357" s="137"/>
      <c r="J357" s="139"/>
    </row>
    <row r="358" spans="3:10" x14ac:dyDescent="0.15">
      <c r="C358" s="137"/>
      <c r="D358" s="137"/>
      <c r="E358" s="137"/>
      <c r="J358" s="139"/>
    </row>
    <row r="359" spans="3:10" x14ac:dyDescent="0.15">
      <c r="C359" s="137"/>
      <c r="D359" s="137"/>
      <c r="E359" s="137"/>
      <c r="J359" s="139"/>
    </row>
    <row r="360" spans="3:10" x14ac:dyDescent="0.15">
      <c r="C360" s="137"/>
      <c r="D360" s="137"/>
      <c r="E360" s="137"/>
      <c r="J360" s="139"/>
    </row>
    <row r="361" spans="3:10" x14ac:dyDescent="0.15">
      <c r="C361" s="137"/>
      <c r="D361" s="137"/>
      <c r="E361" s="137"/>
      <c r="J361" s="139"/>
    </row>
    <row r="362" spans="3:10" x14ac:dyDescent="0.15">
      <c r="C362" s="137"/>
      <c r="D362" s="137"/>
      <c r="E362" s="137"/>
      <c r="J362" s="139"/>
    </row>
    <row r="363" spans="3:10" x14ac:dyDescent="0.15">
      <c r="C363" s="137"/>
      <c r="D363" s="137"/>
      <c r="E363" s="137"/>
      <c r="J363" s="139"/>
    </row>
    <row r="364" spans="3:10" x14ac:dyDescent="0.15">
      <c r="C364" s="137"/>
      <c r="D364" s="137"/>
      <c r="E364" s="137"/>
      <c r="J364" s="139"/>
    </row>
    <row r="365" spans="3:10" x14ac:dyDescent="0.15">
      <c r="C365" s="137"/>
      <c r="D365" s="137"/>
      <c r="E365" s="137"/>
      <c r="J365" s="139"/>
    </row>
    <row r="366" spans="3:10" x14ac:dyDescent="0.15">
      <c r="C366" s="137"/>
      <c r="D366" s="137"/>
      <c r="E366" s="137"/>
      <c r="J366" s="139"/>
    </row>
    <row r="367" spans="3:10" x14ac:dyDescent="0.15">
      <c r="C367" s="137"/>
      <c r="D367" s="137"/>
      <c r="E367" s="137"/>
      <c r="J367" s="139"/>
    </row>
    <row r="368" spans="3:10" x14ac:dyDescent="0.15">
      <c r="C368" s="137"/>
      <c r="D368" s="137"/>
      <c r="E368" s="137"/>
      <c r="J368" s="139"/>
    </row>
    <row r="369" spans="3:10" x14ac:dyDescent="0.15">
      <c r="C369" s="137"/>
      <c r="D369" s="137"/>
      <c r="E369" s="137"/>
      <c r="J369" s="139"/>
    </row>
    <row r="370" spans="3:10" x14ac:dyDescent="0.15">
      <c r="C370" s="137"/>
      <c r="D370" s="137"/>
      <c r="E370" s="137"/>
      <c r="J370" s="139"/>
    </row>
    <row r="371" spans="3:10" x14ac:dyDescent="0.15">
      <c r="C371" s="137"/>
      <c r="D371" s="137"/>
      <c r="E371" s="137"/>
      <c r="J371" s="139"/>
    </row>
    <row r="372" spans="3:10" x14ac:dyDescent="0.15">
      <c r="C372" s="137"/>
      <c r="D372" s="137"/>
      <c r="E372" s="137"/>
      <c r="J372" s="139"/>
    </row>
    <row r="373" spans="3:10" x14ac:dyDescent="0.15">
      <c r="C373" s="137"/>
      <c r="D373" s="137"/>
      <c r="E373" s="137"/>
      <c r="J373" s="139"/>
    </row>
    <row r="374" spans="3:10" x14ac:dyDescent="0.15">
      <c r="C374" s="137"/>
      <c r="D374" s="137"/>
      <c r="E374" s="137"/>
      <c r="J374" s="139"/>
    </row>
    <row r="375" spans="3:10" x14ac:dyDescent="0.15">
      <c r="C375" s="137"/>
      <c r="D375" s="137"/>
      <c r="E375" s="137"/>
      <c r="J375" s="139"/>
    </row>
    <row r="376" spans="3:10" x14ac:dyDescent="0.15">
      <c r="C376" s="137"/>
      <c r="D376" s="137"/>
      <c r="E376" s="137"/>
      <c r="J376" s="139"/>
    </row>
    <row r="377" spans="3:10" x14ac:dyDescent="0.15">
      <c r="C377" s="137"/>
      <c r="D377" s="137"/>
      <c r="E377" s="137"/>
      <c r="J377" s="139"/>
    </row>
    <row r="378" spans="3:10" x14ac:dyDescent="0.15">
      <c r="C378" s="137"/>
      <c r="D378" s="137"/>
      <c r="E378" s="137"/>
      <c r="J378" s="139"/>
    </row>
    <row r="379" spans="3:10" x14ac:dyDescent="0.15">
      <c r="C379" s="137"/>
      <c r="D379" s="137"/>
      <c r="E379" s="137"/>
      <c r="J379" s="139"/>
    </row>
    <row r="380" spans="3:10" x14ac:dyDescent="0.15">
      <c r="C380" s="137"/>
      <c r="D380" s="137"/>
      <c r="E380" s="137"/>
      <c r="J380" s="139"/>
    </row>
    <row r="381" spans="3:10" x14ac:dyDescent="0.15">
      <c r="C381" s="137"/>
      <c r="D381" s="137"/>
      <c r="E381" s="137"/>
      <c r="J381" s="139"/>
    </row>
    <row r="382" spans="3:10" x14ac:dyDescent="0.15">
      <c r="C382" s="137"/>
      <c r="D382" s="137"/>
      <c r="E382" s="137"/>
      <c r="J382" s="139"/>
    </row>
    <row r="383" spans="3:10" x14ac:dyDescent="0.15">
      <c r="C383" s="137"/>
      <c r="D383" s="137"/>
      <c r="E383" s="137"/>
      <c r="J383" s="139"/>
    </row>
    <row r="384" spans="3:10" x14ac:dyDescent="0.15">
      <c r="C384" s="137"/>
      <c r="D384" s="137"/>
      <c r="E384" s="137"/>
      <c r="J384" s="139"/>
    </row>
    <row r="385" spans="3:10" x14ac:dyDescent="0.15">
      <c r="C385" s="137"/>
      <c r="D385" s="137"/>
      <c r="E385" s="137"/>
      <c r="J385" s="139"/>
    </row>
    <row r="386" spans="3:10" x14ac:dyDescent="0.15">
      <c r="C386" s="137"/>
      <c r="D386" s="137"/>
      <c r="E386" s="137"/>
      <c r="J386" s="139"/>
    </row>
    <row r="387" spans="3:10" x14ac:dyDescent="0.15">
      <c r="C387" s="137"/>
      <c r="D387" s="137"/>
      <c r="E387" s="137"/>
      <c r="J387" s="139"/>
    </row>
    <row r="388" spans="3:10" x14ac:dyDescent="0.15">
      <c r="C388" s="137"/>
      <c r="D388" s="137"/>
      <c r="E388" s="137"/>
      <c r="J388" s="139"/>
    </row>
    <row r="389" spans="3:10" x14ac:dyDescent="0.15">
      <c r="C389" s="137"/>
      <c r="D389" s="137"/>
      <c r="E389" s="137"/>
      <c r="J389" s="139"/>
    </row>
    <row r="390" spans="3:10" x14ac:dyDescent="0.15">
      <c r="C390" s="137"/>
      <c r="D390" s="137"/>
      <c r="E390" s="137"/>
      <c r="J390" s="139"/>
    </row>
    <row r="391" spans="3:10" x14ac:dyDescent="0.15">
      <c r="C391" s="137"/>
      <c r="D391" s="137"/>
      <c r="E391" s="137"/>
      <c r="J391" s="139"/>
    </row>
    <row r="392" spans="3:10" x14ac:dyDescent="0.15">
      <c r="C392" s="137"/>
      <c r="D392" s="137"/>
      <c r="E392" s="137"/>
      <c r="J392" s="139"/>
    </row>
    <row r="393" spans="3:10" x14ac:dyDescent="0.15">
      <c r="C393" s="137"/>
      <c r="D393" s="137"/>
      <c r="E393" s="137"/>
      <c r="J393" s="139"/>
    </row>
    <row r="394" spans="3:10" x14ac:dyDescent="0.15">
      <c r="C394" s="137"/>
      <c r="D394" s="137"/>
      <c r="E394" s="137"/>
      <c r="J394" s="139"/>
    </row>
    <row r="395" spans="3:10" x14ac:dyDescent="0.15">
      <c r="C395" s="137"/>
      <c r="D395" s="137"/>
      <c r="E395" s="137"/>
      <c r="J395" s="139"/>
    </row>
    <row r="396" spans="3:10" x14ac:dyDescent="0.15">
      <c r="C396" s="137"/>
      <c r="D396" s="137"/>
      <c r="E396" s="137"/>
      <c r="J396" s="139"/>
    </row>
    <row r="397" spans="3:10" x14ac:dyDescent="0.15">
      <c r="C397" s="137"/>
      <c r="D397" s="137"/>
      <c r="E397" s="137"/>
      <c r="J397" s="139"/>
    </row>
    <row r="398" spans="3:10" x14ac:dyDescent="0.15">
      <c r="C398" s="137"/>
      <c r="D398" s="137"/>
      <c r="E398" s="137"/>
      <c r="J398" s="139"/>
    </row>
    <row r="399" spans="3:10" x14ac:dyDescent="0.15">
      <c r="C399" s="137"/>
      <c r="D399" s="137"/>
      <c r="E399" s="137"/>
      <c r="J399" s="139"/>
    </row>
    <row r="400" spans="3:10" x14ac:dyDescent="0.15">
      <c r="C400" s="137"/>
      <c r="D400" s="137"/>
      <c r="E400" s="137"/>
      <c r="J400" s="139"/>
    </row>
    <row r="401" spans="3:10" x14ac:dyDescent="0.15">
      <c r="C401" s="137"/>
      <c r="D401" s="137"/>
      <c r="E401" s="137"/>
      <c r="J401" s="139"/>
    </row>
    <row r="402" spans="3:10" x14ac:dyDescent="0.15">
      <c r="C402" s="137"/>
      <c r="D402" s="137"/>
      <c r="E402" s="137"/>
      <c r="J402" s="139"/>
    </row>
    <row r="403" spans="3:10" x14ac:dyDescent="0.15">
      <c r="C403" s="137"/>
      <c r="D403" s="137"/>
      <c r="E403" s="137"/>
      <c r="J403" s="139"/>
    </row>
    <row r="404" spans="3:10" x14ac:dyDescent="0.15">
      <c r="C404" s="137"/>
      <c r="D404" s="137"/>
      <c r="E404" s="137"/>
      <c r="J404" s="139"/>
    </row>
    <row r="405" spans="3:10" x14ac:dyDescent="0.15">
      <c r="C405" s="137"/>
      <c r="D405" s="137"/>
      <c r="E405" s="137"/>
      <c r="J405" s="139"/>
    </row>
    <row r="406" spans="3:10" x14ac:dyDescent="0.15">
      <c r="C406" s="137"/>
      <c r="D406" s="137"/>
      <c r="E406" s="137"/>
      <c r="J406" s="139"/>
    </row>
    <row r="407" spans="3:10" x14ac:dyDescent="0.15">
      <c r="C407" s="137"/>
      <c r="D407" s="137"/>
      <c r="E407" s="137"/>
      <c r="J407" s="139"/>
    </row>
    <row r="408" spans="3:10" x14ac:dyDescent="0.15">
      <c r="C408" s="137"/>
      <c r="D408" s="137"/>
      <c r="E408" s="137"/>
      <c r="J408" s="139"/>
    </row>
    <row r="409" spans="3:10" x14ac:dyDescent="0.15">
      <c r="C409" s="137"/>
      <c r="D409" s="137"/>
      <c r="E409" s="137"/>
      <c r="J409" s="139"/>
    </row>
    <row r="410" spans="3:10" x14ac:dyDescent="0.15">
      <c r="C410" s="137"/>
      <c r="D410" s="137"/>
      <c r="E410" s="137"/>
      <c r="J410" s="139"/>
    </row>
    <row r="411" spans="3:10" x14ac:dyDescent="0.15">
      <c r="C411" s="137"/>
      <c r="D411" s="137"/>
      <c r="E411" s="137"/>
      <c r="J411" s="139"/>
    </row>
    <row r="412" spans="3:10" x14ac:dyDescent="0.15">
      <c r="C412" s="137"/>
      <c r="D412" s="137"/>
      <c r="E412" s="137"/>
      <c r="J412" s="139"/>
    </row>
    <row r="413" spans="3:10" x14ac:dyDescent="0.15">
      <c r="C413" s="137"/>
      <c r="D413" s="137"/>
      <c r="E413" s="137"/>
      <c r="J413" s="139"/>
    </row>
    <row r="414" spans="3:10" x14ac:dyDescent="0.15">
      <c r="C414" s="137"/>
      <c r="D414" s="137"/>
      <c r="E414" s="137"/>
      <c r="J414" s="139"/>
    </row>
    <row r="415" spans="3:10" x14ac:dyDescent="0.15">
      <c r="C415" s="137"/>
      <c r="D415" s="137"/>
      <c r="E415" s="137"/>
      <c r="J415" s="139"/>
    </row>
    <row r="416" spans="3:10" x14ac:dyDescent="0.15">
      <c r="C416" s="137"/>
      <c r="D416" s="137"/>
      <c r="E416" s="137"/>
      <c r="J416" s="139"/>
    </row>
    <row r="417" spans="3:10" x14ac:dyDescent="0.15">
      <c r="C417" s="137"/>
      <c r="D417" s="137"/>
      <c r="E417" s="137"/>
      <c r="J417" s="139"/>
    </row>
    <row r="418" spans="3:10" x14ac:dyDescent="0.15">
      <c r="C418" s="137"/>
      <c r="D418" s="137"/>
      <c r="E418" s="137"/>
      <c r="J418" s="139"/>
    </row>
    <row r="419" spans="3:10" x14ac:dyDescent="0.15">
      <c r="C419" s="137"/>
      <c r="D419" s="137"/>
      <c r="E419" s="137"/>
      <c r="J419" s="139"/>
    </row>
    <row r="420" spans="3:10" x14ac:dyDescent="0.15">
      <c r="C420" s="137"/>
      <c r="D420" s="137"/>
      <c r="E420" s="137"/>
      <c r="J420" s="139"/>
    </row>
    <row r="421" spans="3:10" x14ac:dyDescent="0.15">
      <c r="C421" s="137"/>
      <c r="D421" s="137"/>
      <c r="E421" s="137"/>
      <c r="J421" s="139"/>
    </row>
    <row r="422" spans="3:10" x14ac:dyDescent="0.15">
      <c r="C422" s="137"/>
      <c r="D422" s="137"/>
      <c r="E422" s="137"/>
      <c r="J422" s="139"/>
    </row>
    <row r="423" spans="3:10" x14ac:dyDescent="0.15">
      <c r="C423" s="137"/>
      <c r="D423" s="137"/>
      <c r="E423" s="137"/>
      <c r="J423" s="139"/>
    </row>
    <row r="424" spans="3:10" x14ac:dyDescent="0.15">
      <c r="C424" s="137"/>
      <c r="D424" s="137"/>
      <c r="E424" s="137"/>
      <c r="J424" s="139"/>
    </row>
    <row r="425" spans="3:10" x14ac:dyDescent="0.15">
      <c r="C425" s="137"/>
      <c r="D425" s="137"/>
      <c r="E425" s="137"/>
      <c r="J425" s="139"/>
    </row>
    <row r="426" spans="3:10" x14ac:dyDescent="0.15">
      <c r="C426" s="137"/>
      <c r="D426" s="137"/>
      <c r="E426" s="137"/>
      <c r="J426" s="139"/>
    </row>
    <row r="427" spans="3:10" x14ac:dyDescent="0.15">
      <c r="C427" s="137"/>
      <c r="D427" s="137"/>
      <c r="E427" s="137"/>
      <c r="J427" s="139"/>
    </row>
    <row r="428" spans="3:10" x14ac:dyDescent="0.15">
      <c r="C428" s="137"/>
      <c r="D428" s="137"/>
      <c r="E428" s="137"/>
      <c r="J428" s="139"/>
    </row>
    <row r="429" spans="3:10" x14ac:dyDescent="0.15">
      <c r="C429" s="137"/>
      <c r="D429" s="137"/>
      <c r="E429" s="137"/>
      <c r="J429" s="139"/>
    </row>
    <row r="430" spans="3:10" x14ac:dyDescent="0.15">
      <c r="C430" s="137"/>
      <c r="D430" s="137"/>
      <c r="E430" s="137"/>
      <c r="J430" s="139"/>
    </row>
    <row r="431" spans="3:10" x14ac:dyDescent="0.15">
      <c r="C431" s="137"/>
      <c r="D431" s="137"/>
      <c r="E431" s="137"/>
      <c r="J431" s="139"/>
    </row>
    <row r="432" spans="3:10" x14ac:dyDescent="0.15">
      <c r="C432" s="137"/>
      <c r="D432" s="137"/>
      <c r="E432" s="137"/>
      <c r="J432" s="139"/>
    </row>
    <row r="433" spans="3:10" x14ac:dyDescent="0.15">
      <c r="C433" s="137"/>
      <c r="D433" s="137"/>
      <c r="E433" s="137"/>
      <c r="J433" s="139"/>
    </row>
    <row r="434" spans="3:10" x14ac:dyDescent="0.15">
      <c r="C434" s="137"/>
      <c r="D434" s="137"/>
      <c r="E434" s="137"/>
      <c r="J434" s="139"/>
    </row>
    <row r="435" spans="3:10" x14ac:dyDescent="0.15">
      <c r="C435" s="137"/>
      <c r="D435" s="137"/>
      <c r="E435" s="137"/>
      <c r="J435" s="139"/>
    </row>
    <row r="436" spans="3:10" x14ac:dyDescent="0.15">
      <c r="C436" s="137"/>
      <c r="D436" s="137"/>
      <c r="E436" s="137"/>
      <c r="J436" s="139"/>
    </row>
    <row r="437" spans="3:10" x14ac:dyDescent="0.15">
      <c r="C437" s="137"/>
      <c r="D437" s="137"/>
      <c r="E437" s="137"/>
      <c r="J437" s="139"/>
    </row>
    <row r="438" spans="3:10" x14ac:dyDescent="0.15">
      <c r="C438" s="137"/>
      <c r="D438" s="137"/>
      <c r="E438" s="137"/>
      <c r="J438" s="139"/>
    </row>
    <row r="439" spans="3:10" x14ac:dyDescent="0.15">
      <c r="C439" s="137"/>
      <c r="D439" s="137"/>
      <c r="E439" s="137"/>
      <c r="J439" s="139"/>
    </row>
    <row r="440" spans="3:10" x14ac:dyDescent="0.15">
      <c r="C440" s="137"/>
      <c r="D440" s="137"/>
      <c r="E440" s="137"/>
      <c r="J440" s="139"/>
    </row>
    <row r="441" spans="3:10" x14ac:dyDescent="0.15">
      <c r="C441" s="137"/>
      <c r="D441" s="137"/>
      <c r="E441" s="137"/>
      <c r="J441" s="139"/>
    </row>
    <row r="442" spans="3:10" x14ac:dyDescent="0.15">
      <c r="C442" s="137"/>
      <c r="D442" s="137"/>
      <c r="E442" s="137"/>
      <c r="J442" s="139"/>
    </row>
    <row r="443" spans="3:10" x14ac:dyDescent="0.15">
      <c r="C443" s="137"/>
      <c r="D443" s="137"/>
      <c r="E443" s="137"/>
      <c r="J443" s="139"/>
    </row>
    <row r="444" spans="3:10" x14ac:dyDescent="0.15">
      <c r="C444" s="137"/>
      <c r="D444" s="137"/>
      <c r="E444" s="137"/>
      <c r="J444" s="139"/>
    </row>
    <row r="445" spans="3:10" x14ac:dyDescent="0.15">
      <c r="C445" s="137"/>
      <c r="D445" s="137"/>
      <c r="E445" s="137"/>
      <c r="J445" s="139"/>
    </row>
    <row r="446" spans="3:10" x14ac:dyDescent="0.15">
      <c r="C446" s="137"/>
      <c r="D446" s="137"/>
      <c r="E446" s="137"/>
      <c r="J446" s="139"/>
    </row>
    <row r="447" spans="3:10" x14ac:dyDescent="0.15">
      <c r="C447" s="137"/>
      <c r="D447" s="137"/>
      <c r="E447" s="137"/>
      <c r="J447" s="139"/>
    </row>
    <row r="448" spans="3:10" x14ac:dyDescent="0.15">
      <c r="C448" s="137"/>
      <c r="D448" s="137"/>
      <c r="E448" s="137"/>
      <c r="J448" s="139"/>
    </row>
    <row r="449" spans="3:10" x14ac:dyDescent="0.15">
      <c r="C449" s="137"/>
      <c r="D449" s="137"/>
      <c r="E449" s="137"/>
      <c r="J449" s="139"/>
    </row>
    <row r="450" spans="3:10" x14ac:dyDescent="0.15">
      <c r="C450" s="137"/>
      <c r="D450" s="137"/>
      <c r="E450" s="137"/>
      <c r="J450" s="139"/>
    </row>
    <row r="451" spans="3:10" x14ac:dyDescent="0.15">
      <c r="C451" s="137"/>
      <c r="D451" s="137"/>
      <c r="E451" s="137"/>
      <c r="J451" s="139"/>
    </row>
    <row r="452" spans="3:10" x14ac:dyDescent="0.15">
      <c r="C452" s="137"/>
      <c r="D452" s="137"/>
      <c r="E452" s="137"/>
      <c r="J452" s="139"/>
    </row>
    <row r="453" spans="3:10" x14ac:dyDescent="0.15">
      <c r="C453" s="137"/>
      <c r="D453" s="137"/>
      <c r="E453" s="137"/>
      <c r="J453" s="139"/>
    </row>
    <row r="454" spans="3:10" x14ac:dyDescent="0.15">
      <c r="C454" s="137"/>
      <c r="D454" s="137"/>
      <c r="E454" s="137"/>
      <c r="J454" s="139"/>
    </row>
    <row r="455" spans="3:10" x14ac:dyDescent="0.15">
      <c r="C455" s="137"/>
      <c r="D455" s="137"/>
      <c r="E455" s="137"/>
      <c r="J455" s="139"/>
    </row>
    <row r="456" spans="3:10" x14ac:dyDescent="0.15">
      <c r="C456" s="137"/>
      <c r="D456" s="137"/>
      <c r="E456" s="137"/>
      <c r="J456" s="139"/>
    </row>
    <row r="457" spans="3:10" x14ac:dyDescent="0.15">
      <c r="C457" s="137"/>
      <c r="D457" s="137"/>
      <c r="E457" s="137"/>
      <c r="J457" s="139"/>
    </row>
    <row r="458" spans="3:10" x14ac:dyDescent="0.15">
      <c r="C458" s="137"/>
      <c r="D458" s="137"/>
      <c r="E458" s="137"/>
      <c r="J458" s="139"/>
    </row>
    <row r="459" spans="3:10" x14ac:dyDescent="0.15">
      <c r="C459" s="137"/>
      <c r="D459" s="137"/>
      <c r="E459" s="137"/>
      <c r="J459" s="139"/>
    </row>
    <row r="460" spans="3:10" x14ac:dyDescent="0.15">
      <c r="C460" s="137"/>
      <c r="D460" s="137"/>
      <c r="E460" s="137"/>
      <c r="J460" s="139"/>
    </row>
    <row r="461" spans="3:10" x14ac:dyDescent="0.15">
      <c r="C461" s="137"/>
      <c r="D461" s="137"/>
      <c r="E461" s="137"/>
      <c r="J461" s="139"/>
    </row>
    <row r="462" spans="3:10" x14ac:dyDescent="0.15">
      <c r="C462" s="137"/>
      <c r="D462" s="137"/>
      <c r="E462" s="137"/>
      <c r="J462" s="139"/>
    </row>
    <row r="463" spans="3:10" x14ac:dyDescent="0.15">
      <c r="C463" s="137"/>
      <c r="D463" s="137"/>
      <c r="E463" s="137"/>
      <c r="J463" s="139"/>
    </row>
    <row r="464" spans="3:10" x14ac:dyDescent="0.15">
      <c r="C464" s="137"/>
      <c r="D464" s="137"/>
      <c r="E464" s="137"/>
      <c r="J464" s="139"/>
    </row>
    <row r="465" spans="3:10" x14ac:dyDescent="0.15">
      <c r="C465" s="137"/>
      <c r="D465" s="137"/>
      <c r="E465" s="137"/>
      <c r="J465" s="139"/>
    </row>
    <row r="466" spans="3:10" x14ac:dyDescent="0.15">
      <c r="C466" s="137"/>
      <c r="D466" s="137"/>
      <c r="E466" s="137"/>
      <c r="J466" s="139"/>
    </row>
    <row r="467" spans="3:10" x14ac:dyDescent="0.15">
      <c r="C467" s="137"/>
      <c r="D467" s="137"/>
      <c r="E467" s="137"/>
      <c r="J467" s="139"/>
    </row>
    <row r="468" spans="3:10" x14ac:dyDescent="0.15">
      <c r="C468" s="137"/>
      <c r="D468" s="137"/>
      <c r="E468" s="137"/>
      <c r="J468" s="139"/>
    </row>
    <row r="469" spans="3:10" x14ac:dyDescent="0.15">
      <c r="C469" s="137"/>
      <c r="D469" s="137"/>
      <c r="E469" s="137"/>
      <c r="J469" s="139"/>
    </row>
    <row r="470" spans="3:10" x14ac:dyDescent="0.15">
      <c r="C470" s="137"/>
      <c r="D470" s="137"/>
      <c r="E470" s="137"/>
      <c r="J470" s="139"/>
    </row>
    <row r="471" spans="3:10" x14ac:dyDescent="0.15">
      <c r="C471" s="137"/>
      <c r="D471" s="137"/>
      <c r="E471" s="137"/>
      <c r="J471" s="139"/>
    </row>
    <row r="472" spans="3:10" x14ac:dyDescent="0.15">
      <c r="C472" s="137"/>
      <c r="D472" s="137"/>
      <c r="E472" s="137"/>
      <c r="J472" s="139"/>
    </row>
    <row r="473" spans="3:10" x14ac:dyDescent="0.15">
      <c r="C473" s="137"/>
      <c r="D473" s="137"/>
      <c r="E473" s="137"/>
      <c r="J473" s="139"/>
    </row>
    <row r="474" spans="3:10" x14ac:dyDescent="0.15">
      <c r="C474" s="137"/>
      <c r="D474" s="137"/>
      <c r="E474" s="137"/>
      <c r="J474" s="139"/>
    </row>
    <row r="475" spans="3:10" x14ac:dyDescent="0.15">
      <c r="C475" s="137"/>
      <c r="D475" s="137"/>
      <c r="E475" s="137"/>
      <c r="J475" s="139"/>
    </row>
    <row r="476" spans="3:10" x14ac:dyDescent="0.15">
      <c r="C476" s="137"/>
      <c r="D476" s="137"/>
      <c r="E476" s="137"/>
      <c r="J476" s="139"/>
    </row>
    <row r="477" spans="3:10" x14ac:dyDescent="0.15">
      <c r="C477" s="137"/>
      <c r="D477" s="137"/>
      <c r="E477" s="137"/>
      <c r="J477" s="139"/>
    </row>
    <row r="478" spans="3:10" x14ac:dyDescent="0.15">
      <c r="C478" s="137"/>
      <c r="D478" s="137"/>
      <c r="E478" s="137"/>
      <c r="J478" s="139"/>
    </row>
    <row r="479" spans="3:10" x14ac:dyDescent="0.15">
      <c r="C479" s="137"/>
      <c r="D479" s="137"/>
      <c r="E479" s="137"/>
      <c r="J479" s="139"/>
    </row>
    <row r="480" spans="3:10" x14ac:dyDescent="0.15">
      <c r="C480" s="137"/>
      <c r="D480" s="137"/>
      <c r="E480" s="137"/>
      <c r="J480" s="139"/>
    </row>
    <row r="481" spans="3:10" x14ac:dyDescent="0.15">
      <c r="C481" s="137"/>
      <c r="D481" s="137"/>
      <c r="E481" s="137"/>
      <c r="J481" s="139"/>
    </row>
    <row r="482" spans="3:10" x14ac:dyDescent="0.15">
      <c r="C482" s="137"/>
      <c r="D482" s="137"/>
      <c r="E482" s="137"/>
      <c r="J482" s="139"/>
    </row>
    <row r="483" spans="3:10" x14ac:dyDescent="0.15">
      <c r="C483" s="137"/>
      <c r="D483" s="137"/>
      <c r="E483" s="137"/>
      <c r="J483" s="139"/>
    </row>
    <row r="484" spans="3:10" x14ac:dyDescent="0.15">
      <c r="C484" s="137"/>
      <c r="D484" s="137"/>
      <c r="E484" s="137"/>
      <c r="J484" s="139"/>
    </row>
    <row r="485" spans="3:10" x14ac:dyDescent="0.15">
      <c r="C485" s="137"/>
      <c r="D485" s="137"/>
      <c r="E485" s="137"/>
      <c r="J485" s="139"/>
    </row>
    <row r="486" spans="3:10" x14ac:dyDescent="0.15">
      <c r="C486" s="137"/>
      <c r="D486" s="137"/>
      <c r="E486" s="137"/>
      <c r="J486" s="139"/>
    </row>
    <row r="487" spans="3:10" x14ac:dyDescent="0.15">
      <c r="C487" s="137"/>
      <c r="D487" s="137"/>
      <c r="E487" s="137"/>
      <c r="J487" s="139"/>
    </row>
    <row r="488" spans="3:10" x14ac:dyDescent="0.15">
      <c r="C488" s="137"/>
      <c r="D488" s="137"/>
      <c r="E488" s="137"/>
      <c r="J488" s="139"/>
    </row>
    <row r="489" spans="3:10" x14ac:dyDescent="0.15">
      <c r="C489" s="137"/>
      <c r="D489" s="137"/>
      <c r="E489" s="137"/>
      <c r="J489" s="139"/>
    </row>
    <row r="490" spans="3:10" x14ac:dyDescent="0.15">
      <c r="C490" s="137"/>
      <c r="D490" s="137"/>
      <c r="E490" s="137"/>
      <c r="J490" s="139"/>
    </row>
    <row r="491" spans="3:10" x14ac:dyDescent="0.15">
      <c r="C491" s="137"/>
      <c r="D491" s="137"/>
      <c r="E491" s="137"/>
      <c r="J491" s="139"/>
    </row>
    <row r="492" spans="3:10" x14ac:dyDescent="0.15">
      <c r="C492" s="137"/>
      <c r="D492" s="137"/>
      <c r="E492" s="137"/>
      <c r="J492" s="139"/>
    </row>
    <row r="493" spans="3:10" x14ac:dyDescent="0.15">
      <c r="C493" s="137"/>
      <c r="D493" s="137"/>
      <c r="E493" s="137"/>
      <c r="J493" s="139"/>
    </row>
    <row r="494" spans="3:10" x14ac:dyDescent="0.15">
      <c r="C494" s="137"/>
      <c r="D494" s="137"/>
      <c r="E494" s="137"/>
      <c r="J494" s="139"/>
    </row>
    <row r="495" spans="3:10" x14ac:dyDescent="0.15">
      <c r="C495" s="137"/>
      <c r="D495" s="137"/>
      <c r="E495" s="137"/>
      <c r="J495" s="139"/>
    </row>
    <row r="496" spans="3:10" x14ac:dyDescent="0.15">
      <c r="C496" s="137"/>
      <c r="D496" s="137"/>
      <c r="E496" s="137"/>
      <c r="J496" s="139"/>
    </row>
    <row r="497" spans="3:10" x14ac:dyDescent="0.15">
      <c r="C497" s="137"/>
      <c r="D497" s="137"/>
      <c r="E497" s="137"/>
      <c r="J497" s="139"/>
    </row>
    <row r="498" spans="3:10" x14ac:dyDescent="0.15">
      <c r="C498" s="137"/>
      <c r="D498" s="137"/>
      <c r="E498" s="137"/>
      <c r="J498" s="139"/>
    </row>
    <row r="499" spans="3:10" x14ac:dyDescent="0.15">
      <c r="C499" s="137"/>
      <c r="D499" s="137"/>
      <c r="E499" s="137"/>
      <c r="J499" s="139"/>
    </row>
    <row r="500" spans="3:10" x14ac:dyDescent="0.15">
      <c r="C500" s="137"/>
      <c r="D500" s="137"/>
      <c r="E500" s="137"/>
      <c r="J500" s="139"/>
    </row>
    <row r="501" spans="3:10" x14ac:dyDescent="0.15">
      <c r="C501" s="137"/>
      <c r="D501" s="137"/>
      <c r="E501" s="137"/>
      <c r="J501" s="139"/>
    </row>
    <row r="502" spans="3:10" x14ac:dyDescent="0.15">
      <c r="C502" s="137"/>
      <c r="D502" s="137"/>
      <c r="E502" s="137"/>
      <c r="J502" s="139"/>
    </row>
    <row r="503" spans="3:10" x14ac:dyDescent="0.15">
      <c r="C503" s="137"/>
      <c r="D503" s="137"/>
      <c r="E503" s="137"/>
      <c r="J503" s="139"/>
    </row>
    <row r="504" spans="3:10" x14ac:dyDescent="0.15">
      <c r="C504" s="137"/>
      <c r="D504" s="137"/>
      <c r="E504" s="137"/>
      <c r="J504" s="139"/>
    </row>
    <row r="505" spans="3:10" x14ac:dyDescent="0.15">
      <c r="C505" s="137"/>
      <c r="D505" s="137"/>
      <c r="E505" s="137"/>
      <c r="J505" s="139"/>
    </row>
    <row r="506" spans="3:10" x14ac:dyDescent="0.15">
      <c r="C506" s="137"/>
      <c r="D506" s="137"/>
      <c r="E506" s="137"/>
      <c r="J506" s="139"/>
    </row>
    <row r="507" spans="3:10" x14ac:dyDescent="0.15">
      <c r="C507" s="137"/>
      <c r="D507" s="137"/>
      <c r="E507" s="137"/>
      <c r="J507" s="139"/>
    </row>
    <row r="508" spans="3:10" x14ac:dyDescent="0.15">
      <c r="C508" s="137"/>
      <c r="D508" s="137"/>
      <c r="E508" s="137"/>
      <c r="J508" s="139"/>
    </row>
    <row r="509" spans="3:10" x14ac:dyDescent="0.15">
      <c r="C509" s="137"/>
      <c r="D509" s="137"/>
      <c r="E509" s="137"/>
      <c r="J509" s="139"/>
    </row>
    <row r="510" spans="3:10" x14ac:dyDescent="0.15">
      <c r="C510" s="137"/>
      <c r="D510" s="137"/>
      <c r="E510" s="137"/>
      <c r="J510" s="139"/>
    </row>
    <row r="511" spans="3:10" x14ac:dyDescent="0.15">
      <c r="C511" s="137"/>
      <c r="D511" s="137"/>
      <c r="E511" s="137"/>
      <c r="J511" s="139"/>
    </row>
    <row r="512" spans="3:10" x14ac:dyDescent="0.15">
      <c r="C512" s="137"/>
      <c r="D512" s="137"/>
      <c r="E512" s="137"/>
      <c r="J512" s="139"/>
    </row>
    <row r="513" spans="3:10" x14ac:dyDescent="0.15">
      <c r="C513" s="137"/>
      <c r="D513" s="137"/>
      <c r="E513" s="137"/>
      <c r="J513" s="139"/>
    </row>
    <row r="514" spans="3:10" x14ac:dyDescent="0.15">
      <c r="C514" s="137"/>
      <c r="D514" s="137"/>
      <c r="E514" s="137"/>
      <c r="J514" s="139"/>
    </row>
    <row r="515" spans="3:10" x14ac:dyDescent="0.15">
      <c r="C515" s="137"/>
      <c r="D515" s="137"/>
      <c r="E515" s="137"/>
      <c r="J515" s="139"/>
    </row>
    <row r="516" spans="3:10" x14ac:dyDescent="0.15">
      <c r="C516" s="137"/>
      <c r="D516" s="137"/>
      <c r="E516" s="137"/>
      <c r="J516" s="139"/>
    </row>
    <row r="517" spans="3:10" x14ac:dyDescent="0.15">
      <c r="C517" s="137"/>
      <c r="D517" s="137"/>
      <c r="E517" s="137"/>
      <c r="J517" s="139"/>
    </row>
    <row r="518" spans="3:10" x14ac:dyDescent="0.15">
      <c r="C518" s="137"/>
      <c r="D518" s="137"/>
      <c r="E518" s="137"/>
      <c r="J518" s="139"/>
    </row>
    <row r="519" spans="3:10" x14ac:dyDescent="0.15">
      <c r="C519" s="137"/>
      <c r="D519" s="137"/>
      <c r="E519" s="137"/>
      <c r="J519" s="139"/>
    </row>
    <row r="520" spans="3:10" x14ac:dyDescent="0.15">
      <c r="C520" s="137"/>
      <c r="D520" s="137"/>
      <c r="E520" s="137"/>
      <c r="J520" s="139"/>
    </row>
    <row r="521" spans="3:10" x14ac:dyDescent="0.15">
      <c r="C521" s="137"/>
      <c r="D521" s="137"/>
      <c r="E521" s="137"/>
      <c r="J521" s="139"/>
    </row>
    <row r="522" spans="3:10" x14ac:dyDescent="0.15">
      <c r="C522" s="137"/>
      <c r="D522" s="137"/>
      <c r="E522" s="137"/>
      <c r="J522" s="139"/>
    </row>
    <row r="523" spans="3:10" x14ac:dyDescent="0.15">
      <c r="C523" s="137"/>
      <c r="D523" s="137"/>
      <c r="E523" s="137"/>
      <c r="J523" s="139"/>
    </row>
    <row r="524" spans="3:10" x14ac:dyDescent="0.15">
      <c r="C524" s="137"/>
      <c r="D524" s="137"/>
      <c r="E524" s="137"/>
      <c r="J524" s="139"/>
    </row>
    <row r="525" spans="3:10" x14ac:dyDescent="0.15">
      <c r="C525" s="137"/>
      <c r="D525" s="137"/>
      <c r="E525" s="137"/>
      <c r="J525" s="139"/>
    </row>
    <row r="526" spans="3:10" x14ac:dyDescent="0.15">
      <c r="C526" s="137"/>
      <c r="D526" s="137"/>
      <c r="E526" s="137"/>
      <c r="J526" s="139"/>
    </row>
    <row r="527" spans="3:10" x14ac:dyDescent="0.15">
      <c r="C527" s="137"/>
      <c r="D527" s="137"/>
      <c r="E527" s="137"/>
      <c r="J527" s="139"/>
    </row>
    <row r="528" spans="3:10" x14ac:dyDescent="0.15">
      <c r="C528" s="137"/>
      <c r="D528" s="137"/>
      <c r="E528" s="137"/>
      <c r="J528" s="139"/>
    </row>
    <row r="529" spans="3:10" x14ac:dyDescent="0.15">
      <c r="C529" s="137"/>
      <c r="D529" s="137"/>
      <c r="E529" s="137"/>
      <c r="J529" s="139"/>
    </row>
    <row r="530" spans="3:10" x14ac:dyDescent="0.15">
      <c r="C530" s="137"/>
      <c r="D530" s="137"/>
      <c r="E530" s="137"/>
      <c r="J530" s="139"/>
    </row>
    <row r="531" spans="3:10" x14ac:dyDescent="0.15">
      <c r="C531" s="137"/>
      <c r="D531" s="137"/>
      <c r="E531" s="137"/>
      <c r="J531" s="139"/>
    </row>
    <row r="532" spans="3:10" x14ac:dyDescent="0.15">
      <c r="C532" s="137"/>
      <c r="D532" s="137"/>
      <c r="E532" s="137"/>
      <c r="J532" s="139"/>
    </row>
    <row r="533" spans="3:10" x14ac:dyDescent="0.15">
      <c r="C533" s="137"/>
      <c r="D533" s="137"/>
      <c r="E533" s="137"/>
      <c r="J533" s="139"/>
    </row>
    <row r="534" spans="3:10" x14ac:dyDescent="0.15">
      <c r="C534" s="137"/>
      <c r="D534" s="137"/>
      <c r="E534" s="137"/>
      <c r="J534" s="139"/>
    </row>
    <row r="535" spans="3:10" x14ac:dyDescent="0.15">
      <c r="C535" s="137"/>
      <c r="D535" s="137"/>
      <c r="E535" s="137"/>
      <c r="J535" s="139"/>
    </row>
    <row r="536" spans="3:10" x14ac:dyDescent="0.15">
      <c r="C536" s="137"/>
      <c r="D536" s="137"/>
      <c r="E536" s="137"/>
      <c r="J536" s="139"/>
    </row>
    <row r="537" spans="3:10" x14ac:dyDescent="0.15">
      <c r="C537" s="137"/>
      <c r="D537" s="137"/>
      <c r="E537" s="137"/>
      <c r="J537" s="139"/>
    </row>
    <row r="538" spans="3:10" x14ac:dyDescent="0.15">
      <c r="C538" s="137"/>
      <c r="D538" s="137"/>
      <c r="E538" s="137"/>
      <c r="J538" s="139"/>
    </row>
    <row r="539" spans="3:10" x14ac:dyDescent="0.15">
      <c r="C539" s="137"/>
      <c r="D539" s="137"/>
      <c r="E539" s="137"/>
      <c r="J539" s="139"/>
    </row>
    <row r="540" spans="3:10" x14ac:dyDescent="0.15">
      <c r="C540" s="137"/>
      <c r="D540" s="137"/>
      <c r="E540" s="137"/>
      <c r="J540" s="139"/>
    </row>
    <row r="541" spans="3:10" x14ac:dyDescent="0.15">
      <c r="C541" s="137"/>
      <c r="D541" s="137"/>
      <c r="E541" s="137"/>
      <c r="J541" s="139"/>
    </row>
    <row r="542" spans="3:10" x14ac:dyDescent="0.15">
      <c r="C542" s="137"/>
      <c r="D542" s="137"/>
      <c r="E542" s="137"/>
      <c r="J542" s="139"/>
    </row>
    <row r="543" spans="3:10" x14ac:dyDescent="0.15">
      <c r="C543" s="137"/>
      <c r="D543" s="137"/>
      <c r="E543" s="137"/>
      <c r="J543" s="139"/>
    </row>
    <row r="544" spans="3:10" x14ac:dyDescent="0.15">
      <c r="C544" s="137"/>
      <c r="D544" s="137"/>
      <c r="E544" s="137"/>
      <c r="J544" s="139"/>
    </row>
    <row r="545" spans="3:10" x14ac:dyDescent="0.15">
      <c r="C545" s="137"/>
      <c r="D545" s="137"/>
      <c r="E545" s="137"/>
      <c r="J545" s="139"/>
    </row>
    <row r="546" spans="3:10" x14ac:dyDescent="0.15">
      <c r="C546" s="137"/>
      <c r="D546" s="137"/>
      <c r="E546" s="137"/>
      <c r="J546" s="139"/>
    </row>
    <row r="547" spans="3:10" x14ac:dyDescent="0.15">
      <c r="C547" s="137"/>
      <c r="D547" s="137"/>
      <c r="E547" s="137"/>
      <c r="J547" s="139"/>
    </row>
    <row r="548" spans="3:10" x14ac:dyDescent="0.15">
      <c r="C548" s="137"/>
      <c r="D548" s="137"/>
      <c r="E548" s="137"/>
      <c r="J548" s="139"/>
    </row>
    <row r="549" spans="3:10" x14ac:dyDescent="0.15">
      <c r="C549" s="137"/>
      <c r="D549" s="137"/>
      <c r="E549" s="137"/>
      <c r="J549" s="139"/>
    </row>
    <row r="550" spans="3:10" x14ac:dyDescent="0.15">
      <c r="C550" s="137"/>
      <c r="D550" s="137"/>
      <c r="E550" s="137"/>
      <c r="J550" s="139"/>
    </row>
    <row r="551" spans="3:10" x14ac:dyDescent="0.15">
      <c r="C551" s="137"/>
      <c r="D551" s="137"/>
      <c r="E551" s="137"/>
      <c r="J551" s="139"/>
    </row>
    <row r="552" spans="3:10" x14ac:dyDescent="0.15">
      <c r="C552" s="137"/>
      <c r="D552" s="137"/>
      <c r="E552" s="137"/>
      <c r="J552" s="139"/>
    </row>
    <row r="553" spans="3:10" x14ac:dyDescent="0.15">
      <c r="C553" s="137"/>
      <c r="D553" s="137"/>
      <c r="E553" s="137"/>
      <c r="J553" s="139"/>
    </row>
    <row r="554" spans="3:10" x14ac:dyDescent="0.15">
      <c r="C554" s="137"/>
      <c r="D554" s="137"/>
      <c r="E554" s="137"/>
      <c r="J554" s="139"/>
    </row>
    <row r="555" spans="3:10" x14ac:dyDescent="0.15">
      <c r="C555" s="137"/>
      <c r="D555" s="137"/>
      <c r="E555" s="137"/>
      <c r="J555" s="139"/>
    </row>
    <row r="556" spans="3:10" x14ac:dyDescent="0.15">
      <c r="C556" s="137"/>
      <c r="D556" s="137"/>
      <c r="E556" s="137"/>
      <c r="J556" s="139"/>
    </row>
    <row r="557" spans="3:10" x14ac:dyDescent="0.15">
      <c r="C557" s="137"/>
      <c r="D557" s="137"/>
      <c r="E557" s="137"/>
      <c r="J557" s="139"/>
    </row>
    <row r="558" spans="3:10" x14ac:dyDescent="0.15">
      <c r="C558" s="137"/>
      <c r="D558" s="137"/>
      <c r="E558" s="137"/>
      <c r="J558" s="139"/>
    </row>
    <row r="559" spans="3:10" x14ac:dyDescent="0.15">
      <c r="C559" s="137"/>
      <c r="D559" s="137"/>
      <c r="E559" s="137"/>
      <c r="J559" s="139"/>
    </row>
    <row r="560" spans="3:10" x14ac:dyDescent="0.15">
      <c r="C560" s="137"/>
      <c r="D560" s="137"/>
      <c r="E560" s="137"/>
      <c r="J560" s="139"/>
    </row>
    <row r="561" spans="3:10" x14ac:dyDescent="0.15">
      <c r="C561" s="137"/>
      <c r="D561" s="137"/>
      <c r="E561" s="137"/>
      <c r="J561" s="139"/>
    </row>
    <row r="562" spans="3:10" x14ac:dyDescent="0.15">
      <c r="C562" s="137"/>
      <c r="D562" s="137"/>
      <c r="E562" s="137"/>
      <c r="J562" s="139"/>
    </row>
    <row r="563" spans="3:10" x14ac:dyDescent="0.15">
      <c r="C563" s="137"/>
      <c r="D563" s="137"/>
      <c r="E563" s="137"/>
      <c r="J563" s="139"/>
    </row>
    <row r="564" spans="3:10" x14ac:dyDescent="0.15">
      <c r="C564" s="137"/>
      <c r="D564" s="137"/>
      <c r="E564" s="137"/>
      <c r="J564" s="139"/>
    </row>
    <row r="565" spans="3:10" x14ac:dyDescent="0.15">
      <c r="C565" s="137"/>
      <c r="D565" s="137"/>
      <c r="E565" s="137"/>
      <c r="J565" s="139"/>
    </row>
    <row r="566" spans="3:10" x14ac:dyDescent="0.15">
      <c r="C566" s="137"/>
      <c r="D566" s="137"/>
      <c r="E566" s="137"/>
      <c r="J566" s="139"/>
    </row>
    <row r="567" spans="3:10" x14ac:dyDescent="0.15">
      <c r="C567" s="137"/>
      <c r="D567" s="137"/>
      <c r="E567" s="137"/>
      <c r="J567" s="139"/>
    </row>
    <row r="568" spans="3:10" x14ac:dyDescent="0.15">
      <c r="C568" s="137"/>
      <c r="D568" s="137"/>
      <c r="E568" s="137"/>
      <c r="J568" s="139"/>
    </row>
    <row r="569" spans="3:10" x14ac:dyDescent="0.15">
      <c r="C569" s="137"/>
      <c r="D569" s="137"/>
      <c r="E569" s="137"/>
      <c r="J569" s="139"/>
    </row>
    <row r="570" spans="3:10" x14ac:dyDescent="0.15">
      <c r="C570" s="137"/>
      <c r="D570" s="137"/>
      <c r="E570" s="137"/>
      <c r="J570" s="139"/>
    </row>
    <row r="571" spans="3:10" x14ac:dyDescent="0.15">
      <c r="C571" s="137"/>
      <c r="D571" s="137"/>
      <c r="E571" s="137"/>
      <c r="J571" s="139"/>
    </row>
    <row r="572" spans="3:10" x14ac:dyDescent="0.15">
      <c r="C572" s="137"/>
      <c r="D572" s="137"/>
      <c r="E572" s="137"/>
      <c r="J572" s="139"/>
    </row>
    <row r="573" spans="3:10" x14ac:dyDescent="0.15">
      <c r="C573" s="137"/>
      <c r="D573" s="137"/>
      <c r="E573" s="137"/>
      <c r="J573" s="139"/>
    </row>
    <row r="574" spans="3:10" x14ac:dyDescent="0.15">
      <c r="C574" s="137"/>
      <c r="D574" s="137"/>
      <c r="E574" s="137"/>
      <c r="J574" s="139"/>
    </row>
    <row r="575" spans="3:10" x14ac:dyDescent="0.15">
      <c r="C575" s="137"/>
      <c r="D575" s="137"/>
      <c r="E575" s="137"/>
      <c r="J575" s="139"/>
    </row>
    <row r="576" spans="3:10" x14ac:dyDescent="0.15">
      <c r="C576" s="137"/>
      <c r="D576" s="137"/>
      <c r="E576" s="137"/>
      <c r="J576" s="139"/>
    </row>
    <row r="577" spans="3:10" x14ac:dyDescent="0.15">
      <c r="C577" s="137"/>
      <c r="D577" s="137"/>
      <c r="E577" s="137"/>
      <c r="J577" s="139"/>
    </row>
    <row r="578" spans="3:10" x14ac:dyDescent="0.15">
      <c r="C578" s="137"/>
      <c r="D578" s="137"/>
      <c r="E578" s="137"/>
      <c r="J578" s="139"/>
    </row>
    <row r="579" spans="3:10" x14ac:dyDescent="0.15">
      <c r="C579" s="137"/>
      <c r="D579" s="137"/>
      <c r="E579" s="137"/>
      <c r="J579" s="139"/>
    </row>
    <row r="580" spans="3:10" x14ac:dyDescent="0.15">
      <c r="C580" s="137"/>
      <c r="D580" s="137"/>
      <c r="E580" s="137"/>
      <c r="J580" s="139"/>
    </row>
    <row r="581" spans="3:10" x14ac:dyDescent="0.15">
      <c r="C581" s="137"/>
      <c r="D581" s="137"/>
      <c r="E581" s="137"/>
      <c r="J581" s="139"/>
    </row>
    <row r="582" spans="3:10" x14ac:dyDescent="0.15">
      <c r="C582" s="137"/>
      <c r="D582" s="137"/>
      <c r="E582" s="137"/>
      <c r="J582" s="139"/>
    </row>
    <row r="583" spans="3:10" x14ac:dyDescent="0.15">
      <c r="C583" s="137"/>
      <c r="D583" s="137"/>
      <c r="E583" s="137"/>
      <c r="J583" s="139"/>
    </row>
    <row r="584" spans="3:10" x14ac:dyDescent="0.15">
      <c r="C584" s="137"/>
      <c r="D584" s="137"/>
      <c r="E584" s="137"/>
      <c r="J584" s="139"/>
    </row>
    <row r="585" spans="3:10" x14ac:dyDescent="0.15">
      <c r="C585" s="137"/>
      <c r="D585" s="137"/>
      <c r="E585" s="137"/>
      <c r="J585" s="139"/>
    </row>
    <row r="586" spans="3:10" x14ac:dyDescent="0.15">
      <c r="C586" s="137"/>
      <c r="D586" s="137"/>
      <c r="E586" s="137"/>
      <c r="J586" s="139"/>
    </row>
    <row r="587" spans="3:10" x14ac:dyDescent="0.15">
      <c r="C587" s="137"/>
      <c r="D587" s="137"/>
      <c r="E587" s="137"/>
      <c r="J587" s="139"/>
    </row>
    <row r="588" spans="3:10" x14ac:dyDescent="0.15">
      <c r="C588" s="137"/>
      <c r="D588" s="137"/>
      <c r="E588" s="137"/>
      <c r="J588" s="139"/>
    </row>
    <row r="589" spans="3:10" x14ac:dyDescent="0.15">
      <c r="C589" s="137"/>
      <c r="D589" s="137"/>
      <c r="E589" s="137"/>
      <c r="J589" s="139"/>
    </row>
    <row r="590" spans="3:10" x14ac:dyDescent="0.15">
      <c r="C590" s="137"/>
      <c r="D590" s="137"/>
      <c r="E590" s="137"/>
      <c r="J590" s="139"/>
    </row>
    <row r="591" spans="3:10" x14ac:dyDescent="0.15">
      <c r="C591" s="137"/>
      <c r="D591" s="137"/>
      <c r="E591" s="137"/>
      <c r="J591" s="139"/>
    </row>
    <row r="592" spans="3:10" x14ac:dyDescent="0.15">
      <c r="C592" s="137"/>
      <c r="D592" s="137"/>
      <c r="E592" s="137"/>
      <c r="J592" s="139"/>
    </row>
    <row r="593" spans="3:10" x14ac:dyDescent="0.15">
      <c r="C593" s="137"/>
      <c r="D593" s="137"/>
      <c r="E593" s="137"/>
      <c r="J593" s="139"/>
    </row>
    <row r="594" spans="3:10" x14ac:dyDescent="0.15">
      <c r="C594" s="137"/>
      <c r="D594" s="137"/>
      <c r="E594" s="137"/>
      <c r="J594" s="139"/>
    </row>
    <row r="595" spans="3:10" x14ac:dyDescent="0.15">
      <c r="C595" s="137"/>
      <c r="D595" s="137"/>
      <c r="E595" s="137"/>
      <c r="J595" s="139"/>
    </row>
    <row r="596" spans="3:10" x14ac:dyDescent="0.15">
      <c r="C596" s="137"/>
      <c r="D596" s="137"/>
      <c r="E596" s="137"/>
      <c r="J596" s="139"/>
    </row>
    <row r="597" spans="3:10" x14ac:dyDescent="0.15">
      <c r="C597" s="137"/>
      <c r="D597" s="137"/>
      <c r="E597" s="137"/>
      <c r="J597" s="139"/>
    </row>
    <row r="598" spans="3:10" x14ac:dyDescent="0.15">
      <c r="C598" s="137"/>
      <c r="D598" s="137"/>
      <c r="E598" s="137"/>
      <c r="J598" s="139"/>
    </row>
    <row r="599" spans="3:10" x14ac:dyDescent="0.15">
      <c r="C599" s="137"/>
      <c r="D599" s="137"/>
      <c r="E599" s="137"/>
      <c r="J599" s="139"/>
    </row>
    <row r="600" spans="3:10" x14ac:dyDescent="0.15">
      <c r="C600" s="137"/>
      <c r="D600" s="137"/>
      <c r="E600" s="137"/>
      <c r="J600" s="139"/>
    </row>
    <row r="601" spans="3:10" x14ac:dyDescent="0.15">
      <c r="C601" s="137"/>
      <c r="D601" s="137"/>
      <c r="E601" s="137"/>
      <c r="J601" s="139"/>
    </row>
    <row r="602" spans="3:10" x14ac:dyDescent="0.15">
      <c r="C602" s="137"/>
      <c r="D602" s="137"/>
      <c r="E602" s="137"/>
      <c r="J602" s="139"/>
    </row>
    <row r="603" spans="3:10" x14ac:dyDescent="0.15">
      <c r="C603" s="137"/>
      <c r="D603" s="137"/>
      <c r="E603" s="137"/>
      <c r="J603" s="139"/>
    </row>
    <row r="604" spans="3:10" x14ac:dyDescent="0.15">
      <c r="C604" s="137"/>
      <c r="D604" s="137"/>
      <c r="E604" s="137"/>
      <c r="J604" s="139"/>
    </row>
    <row r="605" spans="3:10" x14ac:dyDescent="0.15">
      <c r="C605" s="137"/>
      <c r="D605" s="137"/>
      <c r="E605" s="137"/>
      <c r="J605" s="139"/>
    </row>
    <row r="606" spans="3:10" x14ac:dyDescent="0.15">
      <c r="C606" s="137"/>
      <c r="D606" s="137"/>
      <c r="E606" s="137"/>
      <c r="J606" s="139"/>
    </row>
    <row r="607" spans="3:10" x14ac:dyDescent="0.15">
      <c r="C607" s="137"/>
      <c r="D607" s="137"/>
      <c r="E607" s="137"/>
      <c r="J607" s="139"/>
    </row>
    <row r="608" spans="3:10" x14ac:dyDescent="0.15">
      <c r="C608" s="137"/>
      <c r="D608" s="137"/>
      <c r="E608" s="137"/>
      <c r="J608" s="139"/>
    </row>
    <row r="609" spans="3:10" x14ac:dyDescent="0.15">
      <c r="C609" s="137"/>
      <c r="D609" s="137"/>
      <c r="E609" s="137"/>
      <c r="J609" s="139"/>
    </row>
    <row r="610" spans="3:10" x14ac:dyDescent="0.15">
      <c r="C610" s="137"/>
      <c r="D610" s="137"/>
      <c r="E610" s="137"/>
      <c r="J610" s="139"/>
    </row>
    <row r="611" spans="3:10" x14ac:dyDescent="0.15">
      <c r="C611" s="137"/>
      <c r="D611" s="137"/>
      <c r="E611" s="137"/>
      <c r="J611" s="139"/>
    </row>
    <row r="612" spans="3:10" x14ac:dyDescent="0.15">
      <c r="C612" s="137"/>
      <c r="D612" s="137"/>
      <c r="E612" s="137"/>
      <c r="J612" s="139"/>
    </row>
    <row r="613" spans="3:10" x14ac:dyDescent="0.15">
      <c r="C613" s="137"/>
      <c r="D613" s="137"/>
      <c r="E613" s="137"/>
      <c r="J613" s="139"/>
    </row>
    <row r="614" spans="3:10" x14ac:dyDescent="0.15">
      <c r="C614" s="137"/>
      <c r="D614" s="137"/>
      <c r="E614" s="137"/>
      <c r="J614" s="139"/>
    </row>
    <row r="615" spans="3:10" x14ac:dyDescent="0.15">
      <c r="C615" s="137"/>
      <c r="D615" s="137"/>
      <c r="E615" s="137"/>
      <c r="J615" s="139"/>
    </row>
    <row r="616" spans="3:10" x14ac:dyDescent="0.15">
      <c r="C616" s="137"/>
      <c r="D616" s="137"/>
      <c r="E616" s="137"/>
      <c r="J616" s="139"/>
    </row>
    <row r="617" spans="3:10" x14ac:dyDescent="0.15">
      <c r="C617" s="137"/>
      <c r="D617" s="137"/>
      <c r="E617" s="137"/>
      <c r="J617" s="139"/>
    </row>
    <row r="618" spans="3:10" x14ac:dyDescent="0.15">
      <c r="C618" s="137"/>
      <c r="D618" s="137"/>
      <c r="E618" s="137"/>
      <c r="J618" s="139"/>
    </row>
    <row r="619" spans="3:10" x14ac:dyDescent="0.15">
      <c r="C619" s="137"/>
      <c r="D619" s="137"/>
      <c r="E619" s="137"/>
      <c r="J619" s="139"/>
    </row>
    <row r="620" spans="3:10" x14ac:dyDescent="0.15">
      <c r="C620" s="137"/>
      <c r="D620" s="137"/>
      <c r="E620" s="137"/>
      <c r="J620" s="139"/>
    </row>
    <row r="621" spans="3:10" x14ac:dyDescent="0.15">
      <c r="C621" s="137"/>
      <c r="D621" s="137"/>
      <c r="E621" s="137"/>
      <c r="J621" s="139"/>
    </row>
    <row r="622" spans="3:10" x14ac:dyDescent="0.15">
      <c r="C622" s="137"/>
      <c r="D622" s="137"/>
      <c r="E622" s="137"/>
      <c r="J622" s="139"/>
    </row>
    <row r="623" spans="3:10" x14ac:dyDescent="0.15">
      <c r="C623" s="137"/>
      <c r="D623" s="137"/>
      <c r="E623" s="137"/>
      <c r="J623" s="139"/>
    </row>
    <row r="624" spans="3:10" x14ac:dyDescent="0.15">
      <c r="C624" s="137"/>
      <c r="D624" s="137"/>
      <c r="E624" s="137"/>
      <c r="J624" s="139"/>
    </row>
    <row r="625" spans="3:10" x14ac:dyDescent="0.15">
      <c r="C625" s="137"/>
      <c r="D625" s="137"/>
      <c r="E625" s="137"/>
      <c r="J625" s="139"/>
    </row>
    <row r="626" spans="3:10" x14ac:dyDescent="0.15">
      <c r="C626" s="137"/>
      <c r="D626" s="137"/>
      <c r="E626" s="137"/>
      <c r="J626" s="139"/>
    </row>
    <row r="627" spans="3:10" x14ac:dyDescent="0.15">
      <c r="C627" s="137"/>
      <c r="D627" s="137"/>
      <c r="E627" s="137"/>
      <c r="J627" s="139"/>
    </row>
    <row r="628" spans="3:10" x14ac:dyDescent="0.15">
      <c r="C628" s="137"/>
      <c r="D628" s="137"/>
      <c r="E628" s="137"/>
      <c r="J628" s="139"/>
    </row>
    <row r="629" spans="3:10" x14ac:dyDescent="0.15">
      <c r="C629" s="137"/>
      <c r="D629" s="137"/>
      <c r="E629" s="137"/>
      <c r="J629" s="139"/>
    </row>
    <row r="630" spans="3:10" x14ac:dyDescent="0.15">
      <c r="C630" s="137"/>
      <c r="D630" s="137"/>
      <c r="E630" s="137"/>
      <c r="J630" s="139"/>
    </row>
    <row r="631" spans="3:10" x14ac:dyDescent="0.15">
      <c r="C631" s="137"/>
      <c r="D631" s="137"/>
      <c r="E631" s="137"/>
      <c r="J631" s="139"/>
    </row>
    <row r="632" spans="3:10" x14ac:dyDescent="0.15">
      <c r="C632" s="137"/>
      <c r="D632" s="137"/>
      <c r="E632" s="137"/>
      <c r="J632" s="139"/>
    </row>
    <row r="633" spans="3:10" x14ac:dyDescent="0.15">
      <c r="C633" s="137"/>
      <c r="D633" s="137"/>
      <c r="E633" s="137"/>
      <c r="J633" s="139"/>
    </row>
    <row r="634" spans="3:10" x14ac:dyDescent="0.15">
      <c r="C634" s="137"/>
      <c r="D634" s="137"/>
      <c r="E634" s="137"/>
      <c r="J634" s="139"/>
    </row>
    <row r="635" spans="3:10" x14ac:dyDescent="0.15">
      <c r="C635" s="137"/>
      <c r="D635" s="137"/>
      <c r="E635" s="137"/>
      <c r="J635" s="139"/>
    </row>
    <row r="636" spans="3:10" x14ac:dyDescent="0.15">
      <c r="C636" s="137"/>
      <c r="D636" s="137"/>
      <c r="E636" s="137"/>
      <c r="J636" s="139"/>
    </row>
    <row r="637" spans="3:10" x14ac:dyDescent="0.15">
      <c r="C637" s="137"/>
      <c r="D637" s="137"/>
      <c r="E637" s="137"/>
      <c r="J637" s="139"/>
    </row>
    <row r="638" spans="3:10" x14ac:dyDescent="0.15">
      <c r="C638" s="137"/>
      <c r="D638" s="137"/>
      <c r="E638" s="137"/>
      <c r="J638" s="139"/>
    </row>
    <row r="639" spans="3:10" x14ac:dyDescent="0.15">
      <c r="C639" s="137"/>
      <c r="D639" s="137"/>
      <c r="E639" s="137"/>
      <c r="J639" s="139"/>
    </row>
    <row r="640" spans="3:10" x14ac:dyDescent="0.15">
      <c r="C640" s="137"/>
      <c r="D640" s="137"/>
      <c r="E640" s="137"/>
      <c r="J640" s="139"/>
    </row>
    <row r="641" spans="3:10" x14ac:dyDescent="0.15">
      <c r="C641" s="137"/>
      <c r="D641" s="137"/>
      <c r="E641" s="137"/>
      <c r="J641" s="139"/>
    </row>
    <row r="642" spans="3:10" x14ac:dyDescent="0.15">
      <c r="C642" s="137"/>
      <c r="D642" s="137"/>
      <c r="E642" s="137"/>
      <c r="J642" s="139"/>
    </row>
    <row r="643" spans="3:10" x14ac:dyDescent="0.15">
      <c r="C643" s="137"/>
      <c r="D643" s="137"/>
      <c r="E643" s="137"/>
      <c r="J643" s="139"/>
    </row>
    <row r="644" spans="3:10" x14ac:dyDescent="0.15">
      <c r="C644" s="137"/>
      <c r="D644" s="137"/>
      <c r="E644" s="137"/>
      <c r="J644" s="139"/>
    </row>
    <row r="645" spans="3:10" x14ac:dyDescent="0.15">
      <c r="C645" s="137"/>
      <c r="D645" s="137"/>
      <c r="E645" s="137"/>
      <c r="J645" s="139"/>
    </row>
    <row r="646" spans="3:10" x14ac:dyDescent="0.15">
      <c r="C646" s="137"/>
      <c r="D646" s="137"/>
      <c r="E646" s="137"/>
      <c r="J646" s="139"/>
    </row>
    <row r="647" spans="3:10" x14ac:dyDescent="0.15">
      <c r="C647" s="137"/>
      <c r="D647" s="137"/>
      <c r="E647" s="137"/>
      <c r="J647" s="139"/>
    </row>
    <row r="648" spans="3:10" x14ac:dyDescent="0.15">
      <c r="C648" s="137"/>
      <c r="D648" s="137"/>
      <c r="E648" s="137"/>
      <c r="J648" s="139"/>
    </row>
    <row r="649" spans="3:10" x14ac:dyDescent="0.15">
      <c r="C649" s="137"/>
      <c r="D649" s="137"/>
      <c r="E649" s="137"/>
      <c r="J649" s="139"/>
    </row>
    <row r="650" spans="3:10" x14ac:dyDescent="0.15">
      <c r="C650" s="137"/>
      <c r="D650" s="137"/>
      <c r="E650" s="137"/>
      <c r="J650" s="139"/>
    </row>
    <row r="651" spans="3:10" x14ac:dyDescent="0.15">
      <c r="C651" s="137"/>
      <c r="D651" s="137"/>
      <c r="E651" s="137"/>
      <c r="J651" s="139"/>
    </row>
    <row r="652" spans="3:10" x14ac:dyDescent="0.15">
      <c r="C652" s="137"/>
      <c r="D652" s="137"/>
      <c r="E652" s="137"/>
      <c r="J652" s="139"/>
    </row>
    <row r="653" spans="3:10" x14ac:dyDescent="0.15">
      <c r="C653" s="137"/>
      <c r="D653" s="137"/>
      <c r="E653" s="137"/>
      <c r="J653" s="139"/>
    </row>
    <row r="654" spans="3:10" x14ac:dyDescent="0.15">
      <c r="C654" s="137"/>
      <c r="D654" s="137"/>
      <c r="E654" s="137"/>
      <c r="J654" s="139"/>
    </row>
    <row r="655" spans="3:10" x14ac:dyDescent="0.15">
      <c r="C655" s="137"/>
      <c r="D655" s="137"/>
      <c r="E655" s="137"/>
      <c r="J655" s="139"/>
    </row>
    <row r="656" spans="3:10" x14ac:dyDescent="0.15">
      <c r="C656" s="137"/>
      <c r="D656" s="137"/>
      <c r="E656" s="137"/>
      <c r="J656" s="139"/>
    </row>
    <row r="657" spans="3:10" x14ac:dyDescent="0.15">
      <c r="C657" s="137"/>
      <c r="D657" s="137"/>
      <c r="E657" s="137"/>
      <c r="J657" s="139"/>
    </row>
    <row r="658" spans="3:10" x14ac:dyDescent="0.15">
      <c r="C658" s="137"/>
      <c r="D658" s="137"/>
      <c r="E658" s="137"/>
      <c r="J658" s="139"/>
    </row>
    <row r="659" spans="3:10" x14ac:dyDescent="0.15">
      <c r="C659" s="137"/>
      <c r="D659" s="137"/>
      <c r="E659" s="137"/>
      <c r="J659" s="139"/>
    </row>
    <row r="660" spans="3:10" x14ac:dyDescent="0.15">
      <c r="C660" s="137"/>
      <c r="D660" s="137"/>
      <c r="E660" s="137"/>
      <c r="J660" s="139"/>
    </row>
    <row r="661" spans="3:10" x14ac:dyDescent="0.15">
      <c r="C661" s="137"/>
      <c r="D661" s="137"/>
      <c r="E661" s="137"/>
      <c r="J661" s="139"/>
    </row>
    <row r="662" spans="3:10" x14ac:dyDescent="0.15">
      <c r="C662" s="137"/>
      <c r="D662" s="137"/>
      <c r="E662" s="137"/>
      <c r="J662" s="139"/>
    </row>
    <row r="663" spans="3:10" x14ac:dyDescent="0.15">
      <c r="C663" s="137"/>
      <c r="D663" s="137"/>
      <c r="E663" s="137"/>
      <c r="J663" s="139"/>
    </row>
    <row r="664" spans="3:10" x14ac:dyDescent="0.15">
      <c r="C664" s="137"/>
      <c r="D664" s="137"/>
      <c r="E664" s="137"/>
      <c r="J664" s="139"/>
    </row>
    <row r="665" spans="3:10" x14ac:dyDescent="0.15">
      <c r="C665" s="137"/>
      <c r="D665" s="137"/>
      <c r="E665" s="137"/>
      <c r="J665" s="139"/>
    </row>
    <row r="666" spans="3:10" x14ac:dyDescent="0.15">
      <c r="C666" s="137"/>
      <c r="D666" s="137"/>
      <c r="E666" s="137"/>
      <c r="J666" s="139"/>
    </row>
    <row r="667" spans="3:10" x14ac:dyDescent="0.15">
      <c r="C667" s="137"/>
      <c r="D667" s="137"/>
      <c r="E667" s="137"/>
      <c r="J667" s="139"/>
    </row>
    <row r="668" spans="3:10" x14ac:dyDescent="0.15">
      <c r="C668" s="137"/>
      <c r="D668" s="137"/>
      <c r="E668" s="137"/>
      <c r="J668" s="139"/>
    </row>
    <row r="669" spans="3:10" x14ac:dyDescent="0.15">
      <c r="C669" s="137"/>
      <c r="D669" s="137"/>
      <c r="E669" s="137"/>
      <c r="J669" s="139"/>
    </row>
    <row r="670" spans="3:10" x14ac:dyDescent="0.15">
      <c r="C670" s="137"/>
      <c r="D670" s="137"/>
      <c r="E670" s="137"/>
      <c r="J670" s="139"/>
    </row>
    <row r="671" spans="3:10" x14ac:dyDescent="0.15">
      <c r="C671" s="137"/>
      <c r="D671" s="137"/>
      <c r="E671" s="137"/>
      <c r="J671" s="139"/>
    </row>
    <row r="672" spans="3:10" x14ac:dyDescent="0.15">
      <c r="C672" s="137"/>
      <c r="D672" s="137"/>
      <c r="E672" s="137"/>
      <c r="J672" s="139"/>
    </row>
    <row r="673" spans="3:10" x14ac:dyDescent="0.15">
      <c r="C673" s="137"/>
      <c r="D673" s="137"/>
      <c r="E673" s="137"/>
      <c r="J673" s="139"/>
    </row>
    <row r="674" spans="3:10" x14ac:dyDescent="0.15">
      <c r="C674" s="137"/>
      <c r="D674" s="137"/>
      <c r="E674" s="137"/>
      <c r="J674" s="139"/>
    </row>
    <row r="675" spans="3:10" x14ac:dyDescent="0.15">
      <c r="C675" s="137"/>
      <c r="D675" s="137"/>
      <c r="E675" s="137"/>
      <c r="J675" s="139"/>
    </row>
    <row r="676" spans="3:10" x14ac:dyDescent="0.15">
      <c r="C676" s="137"/>
      <c r="D676" s="137"/>
      <c r="E676" s="137"/>
      <c r="J676" s="139"/>
    </row>
    <row r="677" spans="3:10" x14ac:dyDescent="0.15">
      <c r="C677" s="137"/>
      <c r="D677" s="137"/>
      <c r="E677" s="137"/>
      <c r="J677" s="139"/>
    </row>
    <row r="678" spans="3:10" x14ac:dyDescent="0.15">
      <c r="C678" s="137"/>
      <c r="D678" s="137"/>
      <c r="E678" s="137"/>
      <c r="J678" s="139"/>
    </row>
    <row r="679" spans="3:10" x14ac:dyDescent="0.15">
      <c r="C679" s="137"/>
      <c r="D679" s="137"/>
      <c r="E679" s="137"/>
      <c r="J679" s="139"/>
    </row>
    <row r="680" spans="3:10" x14ac:dyDescent="0.15">
      <c r="C680" s="137"/>
      <c r="D680" s="137"/>
      <c r="E680" s="137"/>
      <c r="J680" s="139"/>
    </row>
    <row r="681" spans="3:10" x14ac:dyDescent="0.15">
      <c r="C681" s="137"/>
      <c r="D681" s="137"/>
      <c r="E681" s="137"/>
      <c r="J681" s="139"/>
    </row>
    <row r="682" spans="3:10" x14ac:dyDescent="0.15">
      <c r="C682" s="137"/>
      <c r="D682" s="137"/>
      <c r="E682" s="137"/>
      <c r="J682" s="139"/>
    </row>
    <row r="683" spans="3:10" x14ac:dyDescent="0.15">
      <c r="C683" s="137"/>
      <c r="D683" s="137"/>
      <c r="E683" s="137"/>
      <c r="J683" s="139"/>
    </row>
    <row r="684" spans="3:10" x14ac:dyDescent="0.15">
      <c r="C684" s="137"/>
      <c r="D684" s="137"/>
      <c r="E684" s="137"/>
      <c r="J684" s="139"/>
    </row>
    <row r="685" spans="3:10" x14ac:dyDescent="0.15">
      <c r="C685" s="137"/>
      <c r="D685" s="137"/>
      <c r="E685" s="137"/>
      <c r="J685" s="139"/>
    </row>
    <row r="686" spans="3:10" x14ac:dyDescent="0.15">
      <c r="C686" s="137"/>
      <c r="D686" s="137"/>
      <c r="E686" s="137"/>
      <c r="J686" s="139"/>
    </row>
    <row r="687" spans="3:10" x14ac:dyDescent="0.15">
      <c r="C687" s="137"/>
      <c r="D687" s="137"/>
      <c r="E687" s="137"/>
      <c r="J687" s="139"/>
    </row>
    <row r="688" spans="3:10" x14ac:dyDescent="0.15">
      <c r="C688" s="137"/>
      <c r="D688" s="137"/>
      <c r="E688" s="137"/>
      <c r="J688" s="139"/>
    </row>
    <row r="689" spans="3:10" x14ac:dyDescent="0.15">
      <c r="C689" s="137"/>
      <c r="D689" s="137"/>
      <c r="E689" s="137"/>
      <c r="J689" s="139"/>
    </row>
    <row r="690" spans="3:10" x14ac:dyDescent="0.15">
      <c r="C690" s="137"/>
      <c r="D690" s="137"/>
      <c r="E690" s="137"/>
      <c r="J690" s="139"/>
    </row>
    <row r="691" spans="3:10" x14ac:dyDescent="0.15">
      <c r="C691" s="137"/>
      <c r="D691" s="137"/>
      <c r="E691" s="137"/>
      <c r="J691" s="139"/>
    </row>
    <row r="692" spans="3:10" x14ac:dyDescent="0.15">
      <c r="C692" s="137"/>
      <c r="D692" s="137"/>
      <c r="E692" s="137"/>
      <c r="J692" s="139"/>
    </row>
    <row r="693" spans="3:10" x14ac:dyDescent="0.15">
      <c r="C693" s="137"/>
      <c r="D693" s="137"/>
      <c r="E693" s="137"/>
      <c r="J693" s="139"/>
    </row>
    <row r="694" spans="3:10" x14ac:dyDescent="0.15">
      <c r="C694" s="137"/>
      <c r="D694" s="137"/>
      <c r="E694" s="137"/>
      <c r="J694" s="139"/>
    </row>
    <row r="695" spans="3:10" x14ac:dyDescent="0.15">
      <c r="C695" s="137"/>
      <c r="D695" s="137"/>
      <c r="E695" s="137"/>
      <c r="J695" s="139"/>
    </row>
    <row r="696" spans="3:10" x14ac:dyDescent="0.15">
      <c r="C696" s="137"/>
      <c r="D696" s="137"/>
      <c r="E696" s="137"/>
      <c r="J696" s="139"/>
    </row>
    <row r="697" spans="3:10" x14ac:dyDescent="0.15">
      <c r="C697" s="137"/>
      <c r="D697" s="137"/>
      <c r="E697" s="137"/>
      <c r="J697" s="139"/>
    </row>
    <row r="698" spans="3:10" x14ac:dyDescent="0.15">
      <c r="C698" s="137"/>
      <c r="D698" s="137"/>
      <c r="E698" s="137"/>
      <c r="J698" s="139"/>
    </row>
    <row r="699" spans="3:10" x14ac:dyDescent="0.15">
      <c r="C699" s="137"/>
      <c r="D699" s="137"/>
      <c r="E699" s="137"/>
      <c r="J699" s="139"/>
    </row>
    <row r="700" spans="3:10" x14ac:dyDescent="0.15">
      <c r="C700" s="137"/>
      <c r="D700" s="137"/>
      <c r="E700" s="137"/>
      <c r="J700" s="139"/>
    </row>
    <row r="701" spans="3:10" x14ac:dyDescent="0.15">
      <c r="C701" s="137"/>
      <c r="D701" s="137"/>
      <c r="E701" s="137"/>
      <c r="J701" s="139"/>
    </row>
    <row r="702" spans="3:10" x14ac:dyDescent="0.15">
      <c r="C702" s="137"/>
      <c r="D702" s="137"/>
      <c r="E702" s="137"/>
      <c r="J702" s="139"/>
    </row>
    <row r="703" spans="3:10" x14ac:dyDescent="0.15">
      <c r="C703" s="137"/>
      <c r="D703" s="137"/>
      <c r="E703" s="137"/>
      <c r="J703" s="139"/>
    </row>
    <row r="704" spans="3:10" x14ac:dyDescent="0.15">
      <c r="C704" s="137"/>
      <c r="D704" s="137"/>
      <c r="E704" s="137"/>
      <c r="J704" s="139"/>
    </row>
    <row r="705" spans="3:10" x14ac:dyDescent="0.15">
      <c r="C705" s="137"/>
      <c r="D705" s="137"/>
      <c r="E705" s="137"/>
      <c r="J705" s="139"/>
    </row>
    <row r="706" spans="3:10" x14ac:dyDescent="0.15">
      <c r="C706" s="137"/>
      <c r="D706" s="137"/>
      <c r="E706" s="137"/>
      <c r="J706" s="139"/>
    </row>
    <row r="707" spans="3:10" x14ac:dyDescent="0.15">
      <c r="C707" s="137"/>
      <c r="D707" s="137"/>
      <c r="E707" s="137"/>
      <c r="J707" s="139"/>
    </row>
    <row r="708" spans="3:10" x14ac:dyDescent="0.15">
      <c r="C708" s="137"/>
      <c r="D708" s="137"/>
      <c r="E708" s="137"/>
      <c r="J708" s="139"/>
    </row>
    <row r="709" spans="3:10" x14ac:dyDescent="0.15">
      <c r="C709" s="137"/>
      <c r="D709" s="137"/>
      <c r="E709" s="137"/>
      <c r="J709" s="139"/>
    </row>
    <row r="710" spans="3:10" x14ac:dyDescent="0.15">
      <c r="C710" s="137"/>
      <c r="D710" s="137"/>
      <c r="E710" s="137"/>
      <c r="J710" s="139"/>
    </row>
    <row r="711" spans="3:10" x14ac:dyDescent="0.15">
      <c r="C711" s="137"/>
      <c r="D711" s="137"/>
      <c r="E711" s="137"/>
      <c r="J711" s="139"/>
    </row>
    <row r="712" spans="3:10" x14ac:dyDescent="0.15">
      <c r="C712" s="137"/>
      <c r="D712" s="137"/>
      <c r="E712" s="137"/>
      <c r="J712" s="139"/>
    </row>
    <row r="713" spans="3:10" x14ac:dyDescent="0.15">
      <c r="C713" s="137"/>
      <c r="D713" s="137"/>
      <c r="E713" s="137"/>
      <c r="J713" s="139"/>
    </row>
    <row r="714" spans="3:10" x14ac:dyDescent="0.15">
      <c r="C714" s="137"/>
      <c r="D714" s="137"/>
      <c r="E714" s="137"/>
      <c r="J714" s="139"/>
    </row>
    <row r="715" spans="3:10" x14ac:dyDescent="0.15">
      <c r="C715" s="137"/>
      <c r="D715" s="137"/>
      <c r="E715" s="137"/>
      <c r="J715" s="139"/>
    </row>
    <row r="716" spans="3:10" x14ac:dyDescent="0.15">
      <c r="C716" s="137"/>
      <c r="D716" s="137"/>
      <c r="E716" s="137"/>
      <c r="J716" s="139"/>
    </row>
    <row r="717" spans="3:10" x14ac:dyDescent="0.15">
      <c r="C717" s="137"/>
      <c r="D717" s="137"/>
      <c r="E717" s="137"/>
      <c r="J717" s="139"/>
    </row>
    <row r="718" spans="3:10" x14ac:dyDescent="0.15">
      <c r="C718" s="137"/>
      <c r="D718" s="137"/>
      <c r="E718" s="137"/>
      <c r="J718" s="139"/>
    </row>
    <row r="719" spans="3:10" x14ac:dyDescent="0.15">
      <c r="C719" s="137"/>
      <c r="D719" s="137"/>
      <c r="E719" s="137"/>
      <c r="J719" s="139"/>
    </row>
    <row r="720" spans="3:10" x14ac:dyDescent="0.15">
      <c r="C720" s="137"/>
      <c r="D720" s="137"/>
      <c r="E720" s="137"/>
      <c r="J720" s="139"/>
    </row>
    <row r="721" spans="3:10" x14ac:dyDescent="0.15">
      <c r="C721" s="137"/>
      <c r="D721" s="137"/>
      <c r="E721" s="137"/>
      <c r="J721" s="139"/>
    </row>
    <row r="722" spans="3:10" x14ac:dyDescent="0.15">
      <c r="C722" s="137"/>
      <c r="D722" s="137"/>
      <c r="E722" s="137"/>
      <c r="J722" s="139"/>
    </row>
    <row r="723" spans="3:10" x14ac:dyDescent="0.15">
      <c r="C723" s="137"/>
      <c r="D723" s="137"/>
      <c r="E723" s="137"/>
      <c r="J723" s="139"/>
    </row>
    <row r="724" spans="3:10" x14ac:dyDescent="0.15">
      <c r="C724" s="137"/>
      <c r="D724" s="137"/>
      <c r="E724" s="137"/>
      <c r="J724" s="139"/>
    </row>
    <row r="725" spans="3:10" x14ac:dyDescent="0.15">
      <c r="C725" s="137"/>
      <c r="D725" s="137"/>
      <c r="E725" s="137"/>
      <c r="J725" s="139"/>
    </row>
    <row r="726" spans="3:10" x14ac:dyDescent="0.15">
      <c r="C726" s="137"/>
      <c r="D726" s="137"/>
      <c r="E726" s="137"/>
      <c r="J726" s="139"/>
    </row>
    <row r="727" spans="3:10" x14ac:dyDescent="0.15">
      <c r="C727" s="137"/>
      <c r="D727" s="137"/>
      <c r="E727" s="137"/>
      <c r="J727" s="139"/>
    </row>
    <row r="728" spans="3:10" x14ac:dyDescent="0.15">
      <c r="C728" s="137"/>
      <c r="D728" s="137"/>
      <c r="E728" s="137"/>
      <c r="J728" s="139"/>
    </row>
    <row r="729" spans="3:10" x14ac:dyDescent="0.15">
      <c r="C729" s="137"/>
      <c r="D729" s="137"/>
      <c r="E729" s="137"/>
      <c r="J729" s="139"/>
    </row>
    <row r="730" spans="3:10" x14ac:dyDescent="0.15">
      <c r="C730" s="137"/>
      <c r="D730" s="137"/>
      <c r="E730" s="137"/>
      <c r="J730" s="139"/>
    </row>
    <row r="731" spans="3:10" x14ac:dyDescent="0.15">
      <c r="C731" s="137"/>
      <c r="D731" s="137"/>
      <c r="E731" s="137"/>
      <c r="J731" s="139"/>
    </row>
    <row r="732" spans="3:10" x14ac:dyDescent="0.15">
      <c r="C732" s="137"/>
      <c r="D732" s="137"/>
      <c r="E732" s="137"/>
      <c r="J732" s="139"/>
    </row>
    <row r="733" spans="3:10" x14ac:dyDescent="0.15">
      <c r="C733" s="137"/>
      <c r="D733" s="137"/>
      <c r="E733" s="137"/>
      <c r="J733" s="139"/>
    </row>
    <row r="734" spans="3:10" x14ac:dyDescent="0.15">
      <c r="C734" s="137"/>
      <c r="D734" s="137"/>
      <c r="E734" s="137"/>
      <c r="J734" s="139"/>
    </row>
    <row r="735" spans="3:10" x14ac:dyDescent="0.15">
      <c r="C735" s="137"/>
      <c r="D735" s="137"/>
      <c r="E735" s="137"/>
      <c r="J735" s="139"/>
    </row>
    <row r="736" spans="3:10" x14ac:dyDescent="0.15">
      <c r="C736" s="137"/>
      <c r="D736" s="137"/>
      <c r="E736" s="137"/>
      <c r="J736" s="139"/>
    </row>
    <row r="737" spans="3:10" x14ac:dyDescent="0.15">
      <c r="C737" s="137"/>
      <c r="D737" s="137"/>
      <c r="E737" s="137"/>
      <c r="J737" s="139"/>
    </row>
    <row r="738" spans="3:10" x14ac:dyDescent="0.15">
      <c r="C738" s="137"/>
      <c r="D738" s="137"/>
      <c r="E738" s="137"/>
      <c r="J738" s="139"/>
    </row>
    <row r="739" spans="3:10" x14ac:dyDescent="0.15">
      <c r="C739" s="137"/>
      <c r="D739" s="137"/>
      <c r="E739" s="137"/>
      <c r="J739" s="139"/>
    </row>
    <row r="740" spans="3:10" x14ac:dyDescent="0.15">
      <c r="C740" s="137"/>
      <c r="D740" s="137"/>
      <c r="E740" s="137"/>
      <c r="J740" s="139"/>
    </row>
    <row r="741" spans="3:10" x14ac:dyDescent="0.15">
      <c r="C741" s="137"/>
      <c r="D741" s="137"/>
      <c r="E741" s="137"/>
      <c r="J741" s="139"/>
    </row>
    <row r="742" spans="3:10" x14ac:dyDescent="0.15">
      <c r="C742" s="137"/>
      <c r="D742" s="137"/>
      <c r="E742" s="137"/>
      <c r="J742" s="139"/>
    </row>
    <row r="743" spans="3:10" x14ac:dyDescent="0.15">
      <c r="C743" s="137"/>
      <c r="D743" s="137"/>
      <c r="E743" s="137"/>
      <c r="J743" s="139"/>
    </row>
    <row r="744" spans="3:10" x14ac:dyDescent="0.15">
      <c r="C744" s="137"/>
      <c r="D744" s="137"/>
      <c r="E744" s="137"/>
      <c r="J744" s="139"/>
    </row>
    <row r="745" spans="3:10" x14ac:dyDescent="0.15">
      <c r="C745" s="137"/>
      <c r="D745" s="137"/>
      <c r="E745" s="137"/>
      <c r="J745" s="139"/>
    </row>
    <row r="746" spans="3:10" x14ac:dyDescent="0.15">
      <c r="C746" s="137"/>
      <c r="D746" s="137"/>
      <c r="E746" s="137"/>
      <c r="J746" s="139"/>
    </row>
    <row r="747" spans="3:10" x14ac:dyDescent="0.15">
      <c r="C747" s="137"/>
      <c r="D747" s="137"/>
      <c r="E747" s="137"/>
      <c r="J747" s="139"/>
    </row>
    <row r="748" spans="3:10" x14ac:dyDescent="0.15">
      <c r="C748" s="137"/>
      <c r="D748" s="137"/>
      <c r="E748" s="137"/>
      <c r="J748" s="139"/>
    </row>
    <row r="749" spans="3:10" x14ac:dyDescent="0.15">
      <c r="C749" s="137"/>
      <c r="D749" s="137"/>
      <c r="E749" s="137"/>
      <c r="J749" s="139"/>
    </row>
    <row r="750" spans="3:10" x14ac:dyDescent="0.15">
      <c r="C750" s="137"/>
      <c r="D750" s="137"/>
      <c r="E750" s="137"/>
      <c r="J750" s="139"/>
    </row>
    <row r="751" spans="3:10" x14ac:dyDescent="0.15">
      <c r="C751" s="137"/>
      <c r="D751" s="137"/>
      <c r="E751" s="137"/>
      <c r="J751" s="139"/>
    </row>
    <row r="752" spans="3:10" x14ac:dyDescent="0.15">
      <c r="C752" s="137"/>
      <c r="D752" s="137"/>
      <c r="E752" s="137"/>
      <c r="J752" s="139"/>
    </row>
    <row r="753" spans="3:10" x14ac:dyDescent="0.15">
      <c r="C753" s="137"/>
      <c r="D753" s="137"/>
      <c r="E753" s="137"/>
      <c r="J753" s="139"/>
    </row>
    <row r="754" spans="3:10" x14ac:dyDescent="0.15">
      <c r="C754" s="137"/>
      <c r="D754" s="137"/>
      <c r="E754" s="137"/>
      <c r="J754" s="139"/>
    </row>
    <row r="755" spans="3:10" x14ac:dyDescent="0.15">
      <c r="C755" s="137"/>
      <c r="D755" s="137"/>
      <c r="E755" s="137"/>
      <c r="J755" s="139"/>
    </row>
    <row r="756" spans="3:10" x14ac:dyDescent="0.15">
      <c r="C756" s="137"/>
      <c r="D756" s="137"/>
      <c r="E756" s="137"/>
      <c r="J756" s="139"/>
    </row>
    <row r="757" spans="3:10" x14ac:dyDescent="0.15">
      <c r="C757" s="137"/>
      <c r="D757" s="137"/>
      <c r="E757" s="137"/>
      <c r="J757" s="139"/>
    </row>
    <row r="758" spans="3:10" x14ac:dyDescent="0.15">
      <c r="C758" s="137"/>
      <c r="D758" s="137"/>
      <c r="E758" s="137"/>
      <c r="J758" s="139"/>
    </row>
    <row r="759" spans="3:10" x14ac:dyDescent="0.15">
      <c r="C759" s="137"/>
      <c r="D759" s="137"/>
      <c r="E759" s="137"/>
      <c r="J759" s="139"/>
    </row>
    <row r="760" spans="3:10" x14ac:dyDescent="0.15">
      <c r="C760" s="137"/>
      <c r="D760" s="137"/>
      <c r="E760" s="137"/>
      <c r="J760" s="139"/>
    </row>
    <row r="761" spans="3:10" x14ac:dyDescent="0.15">
      <c r="C761" s="137"/>
      <c r="D761" s="137"/>
      <c r="E761" s="137"/>
      <c r="J761" s="139"/>
    </row>
    <row r="762" spans="3:10" x14ac:dyDescent="0.15">
      <c r="C762" s="137"/>
      <c r="D762" s="137"/>
      <c r="E762" s="137"/>
      <c r="J762" s="139"/>
    </row>
    <row r="763" spans="3:10" x14ac:dyDescent="0.15">
      <c r="C763" s="137"/>
      <c r="D763" s="137"/>
      <c r="E763" s="137"/>
      <c r="J763" s="139"/>
    </row>
    <row r="764" spans="3:10" x14ac:dyDescent="0.15">
      <c r="C764" s="137"/>
      <c r="D764" s="137"/>
      <c r="E764" s="137"/>
      <c r="J764" s="139"/>
    </row>
    <row r="765" spans="3:10" x14ac:dyDescent="0.15">
      <c r="C765" s="137"/>
      <c r="D765" s="137"/>
      <c r="E765" s="137"/>
      <c r="J765" s="139"/>
    </row>
    <row r="766" spans="3:10" x14ac:dyDescent="0.15">
      <c r="C766" s="137"/>
      <c r="D766" s="137"/>
      <c r="E766" s="137"/>
      <c r="J766" s="139"/>
    </row>
    <row r="767" spans="3:10" x14ac:dyDescent="0.15">
      <c r="C767" s="137"/>
      <c r="D767" s="137"/>
      <c r="E767" s="137"/>
      <c r="J767" s="139"/>
    </row>
    <row r="768" spans="3:10" x14ac:dyDescent="0.15">
      <c r="C768" s="137"/>
      <c r="D768" s="137"/>
      <c r="E768" s="137"/>
      <c r="J768" s="139"/>
    </row>
    <row r="769" spans="3:10" x14ac:dyDescent="0.15">
      <c r="C769" s="137"/>
      <c r="D769" s="137"/>
      <c r="E769" s="137"/>
      <c r="J769" s="139"/>
    </row>
    <row r="770" spans="3:10" x14ac:dyDescent="0.15">
      <c r="C770" s="137"/>
      <c r="D770" s="137"/>
      <c r="E770" s="137"/>
      <c r="J770" s="139"/>
    </row>
    <row r="771" spans="3:10" x14ac:dyDescent="0.15">
      <c r="C771" s="137"/>
      <c r="D771" s="137"/>
      <c r="E771" s="137"/>
      <c r="J771" s="139"/>
    </row>
    <row r="772" spans="3:10" x14ac:dyDescent="0.15">
      <c r="C772" s="137"/>
      <c r="D772" s="137"/>
      <c r="E772" s="137"/>
      <c r="J772" s="139"/>
    </row>
    <row r="773" spans="3:10" x14ac:dyDescent="0.15">
      <c r="C773" s="137"/>
      <c r="D773" s="137"/>
      <c r="E773" s="137"/>
      <c r="J773" s="139"/>
    </row>
    <row r="774" spans="3:10" x14ac:dyDescent="0.15">
      <c r="C774" s="137"/>
      <c r="D774" s="137"/>
      <c r="E774" s="137"/>
      <c r="J774" s="139"/>
    </row>
    <row r="775" spans="3:10" x14ac:dyDescent="0.15">
      <c r="C775" s="137"/>
      <c r="D775" s="137"/>
      <c r="E775" s="137"/>
      <c r="J775" s="139"/>
    </row>
    <row r="776" spans="3:10" x14ac:dyDescent="0.15">
      <c r="C776" s="137"/>
      <c r="D776" s="137"/>
      <c r="E776" s="137"/>
      <c r="J776" s="139"/>
    </row>
    <row r="777" spans="3:10" x14ac:dyDescent="0.15">
      <c r="C777" s="137"/>
      <c r="D777" s="137"/>
      <c r="E777" s="137"/>
      <c r="J777" s="139"/>
    </row>
    <row r="778" spans="3:10" x14ac:dyDescent="0.15">
      <c r="C778" s="137"/>
      <c r="D778" s="137"/>
      <c r="E778" s="137"/>
      <c r="J778" s="139"/>
    </row>
    <row r="779" spans="3:10" x14ac:dyDescent="0.15">
      <c r="C779" s="137"/>
      <c r="D779" s="137"/>
      <c r="E779" s="137"/>
      <c r="J779" s="139"/>
    </row>
    <row r="780" spans="3:10" x14ac:dyDescent="0.15">
      <c r="C780" s="137"/>
      <c r="D780" s="137"/>
      <c r="E780" s="137"/>
      <c r="J780" s="139"/>
    </row>
    <row r="781" spans="3:10" x14ac:dyDescent="0.15">
      <c r="C781" s="137"/>
      <c r="D781" s="137"/>
      <c r="E781" s="137"/>
      <c r="J781" s="139"/>
    </row>
    <row r="782" spans="3:10" x14ac:dyDescent="0.15">
      <c r="C782" s="137"/>
      <c r="D782" s="137"/>
      <c r="E782" s="137"/>
      <c r="J782" s="139"/>
    </row>
    <row r="783" spans="3:10" x14ac:dyDescent="0.15">
      <c r="C783" s="137"/>
      <c r="D783" s="137"/>
      <c r="E783" s="137"/>
      <c r="J783" s="139"/>
    </row>
    <row r="784" spans="3:10" x14ac:dyDescent="0.15">
      <c r="C784" s="137"/>
      <c r="D784" s="137"/>
      <c r="E784" s="137"/>
      <c r="J784" s="139"/>
    </row>
    <row r="785" spans="3:10" x14ac:dyDescent="0.15">
      <c r="C785" s="137"/>
      <c r="D785" s="137"/>
      <c r="E785" s="137"/>
      <c r="J785" s="139"/>
    </row>
    <row r="786" spans="3:10" x14ac:dyDescent="0.15">
      <c r="C786" s="137"/>
      <c r="D786" s="137"/>
      <c r="E786" s="137"/>
      <c r="J786" s="139"/>
    </row>
    <row r="787" spans="3:10" x14ac:dyDescent="0.15">
      <c r="C787" s="137"/>
      <c r="D787" s="137"/>
      <c r="E787" s="137"/>
      <c r="J787" s="139"/>
    </row>
    <row r="788" spans="3:10" x14ac:dyDescent="0.15">
      <c r="C788" s="137"/>
      <c r="D788" s="137"/>
      <c r="E788" s="137"/>
      <c r="J788" s="139"/>
    </row>
    <row r="789" spans="3:10" x14ac:dyDescent="0.15">
      <c r="C789" s="137"/>
      <c r="D789" s="137"/>
      <c r="E789" s="137"/>
      <c r="J789" s="139"/>
    </row>
    <row r="790" spans="3:10" x14ac:dyDescent="0.15">
      <c r="C790" s="137"/>
      <c r="D790" s="137"/>
      <c r="E790" s="137"/>
      <c r="J790" s="139"/>
    </row>
    <row r="791" spans="3:10" x14ac:dyDescent="0.15">
      <c r="C791" s="137"/>
      <c r="D791" s="137"/>
      <c r="E791" s="137"/>
      <c r="J791" s="139"/>
    </row>
    <row r="792" spans="3:10" x14ac:dyDescent="0.15">
      <c r="C792" s="137"/>
      <c r="D792" s="137"/>
      <c r="E792" s="137"/>
      <c r="J792" s="139"/>
    </row>
    <row r="793" spans="3:10" x14ac:dyDescent="0.15">
      <c r="C793" s="137"/>
      <c r="D793" s="137"/>
      <c r="E793" s="137"/>
      <c r="J793" s="139"/>
    </row>
    <row r="794" spans="3:10" x14ac:dyDescent="0.15">
      <c r="C794" s="137"/>
      <c r="D794" s="137"/>
      <c r="E794" s="137"/>
      <c r="J794" s="139"/>
    </row>
    <row r="795" spans="3:10" x14ac:dyDescent="0.15">
      <c r="C795" s="137"/>
      <c r="D795" s="137"/>
      <c r="E795" s="137"/>
      <c r="J795" s="139"/>
    </row>
    <row r="796" spans="3:10" x14ac:dyDescent="0.15">
      <c r="C796" s="137"/>
      <c r="D796" s="137"/>
      <c r="E796" s="137"/>
      <c r="J796" s="139"/>
    </row>
    <row r="797" spans="3:10" x14ac:dyDescent="0.15">
      <c r="C797" s="137"/>
      <c r="D797" s="137"/>
      <c r="E797" s="137"/>
      <c r="J797" s="139"/>
    </row>
    <row r="798" spans="3:10" x14ac:dyDescent="0.15">
      <c r="C798" s="137"/>
      <c r="D798" s="137"/>
      <c r="E798" s="137"/>
      <c r="J798" s="139"/>
    </row>
    <row r="799" spans="3:10" x14ac:dyDescent="0.15">
      <c r="C799" s="137"/>
      <c r="D799" s="137"/>
      <c r="E799" s="137"/>
      <c r="J799" s="139"/>
    </row>
    <row r="800" spans="3:10" x14ac:dyDescent="0.15">
      <c r="C800" s="137"/>
      <c r="D800" s="137"/>
      <c r="E800" s="137"/>
      <c r="J800" s="139"/>
    </row>
    <row r="801" spans="3:10" x14ac:dyDescent="0.15">
      <c r="C801" s="137"/>
      <c r="D801" s="137"/>
      <c r="E801" s="137"/>
      <c r="J801" s="139"/>
    </row>
    <row r="802" spans="3:10" x14ac:dyDescent="0.15">
      <c r="C802" s="137"/>
      <c r="D802" s="137"/>
      <c r="E802" s="137"/>
      <c r="J802" s="139"/>
    </row>
    <row r="803" spans="3:10" x14ac:dyDescent="0.15">
      <c r="C803" s="137"/>
      <c r="D803" s="137"/>
      <c r="E803" s="137"/>
      <c r="J803" s="139"/>
    </row>
    <row r="804" spans="3:10" x14ac:dyDescent="0.15">
      <c r="C804" s="137"/>
      <c r="D804" s="137"/>
      <c r="E804" s="137"/>
      <c r="J804" s="139"/>
    </row>
    <row r="805" spans="3:10" x14ac:dyDescent="0.15">
      <c r="C805" s="137"/>
      <c r="D805" s="137"/>
      <c r="E805" s="137"/>
      <c r="J805" s="139"/>
    </row>
    <row r="806" spans="3:10" x14ac:dyDescent="0.15">
      <c r="C806" s="137"/>
      <c r="D806" s="137"/>
      <c r="E806" s="137"/>
      <c r="J806" s="139"/>
    </row>
    <row r="807" spans="3:10" x14ac:dyDescent="0.15">
      <c r="C807" s="137"/>
      <c r="D807" s="137"/>
      <c r="E807" s="137"/>
      <c r="J807" s="139"/>
    </row>
    <row r="808" spans="3:10" x14ac:dyDescent="0.15">
      <c r="C808" s="137"/>
      <c r="D808" s="137"/>
      <c r="E808" s="137"/>
      <c r="J808" s="139"/>
    </row>
    <row r="809" spans="3:10" x14ac:dyDescent="0.15">
      <c r="C809" s="137"/>
      <c r="D809" s="137"/>
      <c r="E809" s="137"/>
      <c r="J809" s="139"/>
    </row>
    <row r="810" spans="3:10" x14ac:dyDescent="0.15">
      <c r="C810" s="137"/>
      <c r="D810" s="137"/>
      <c r="E810" s="137"/>
      <c r="J810" s="139"/>
    </row>
    <row r="811" spans="3:10" x14ac:dyDescent="0.15">
      <c r="C811" s="137"/>
      <c r="D811" s="137"/>
      <c r="E811" s="137"/>
      <c r="J811" s="139"/>
    </row>
    <row r="812" spans="3:10" x14ac:dyDescent="0.15">
      <c r="C812" s="137"/>
      <c r="D812" s="137"/>
      <c r="E812" s="137"/>
      <c r="J812" s="139"/>
    </row>
    <row r="813" spans="3:10" x14ac:dyDescent="0.15">
      <c r="C813" s="137"/>
      <c r="D813" s="137"/>
      <c r="E813" s="137"/>
      <c r="J813" s="139"/>
    </row>
    <row r="814" spans="3:10" x14ac:dyDescent="0.15">
      <c r="C814" s="137"/>
      <c r="D814" s="137"/>
      <c r="E814" s="137"/>
      <c r="J814" s="139"/>
    </row>
    <row r="815" spans="3:10" x14ac:dyDescent="0.15">
      <c r="C815" s="137"/>
      <c r="D815" s="137"/>
      <c r="E815" s="137"/>
      <c r="J815" s="139"/>
    </row>
    <row r="816" spans="3:10" x14ac:dyDescent="0.15">
      <c r="C816" s="137"/>
      <c r="D816" s="137"/>
      <c r="E816" s="137"/>
      <c r="J816" s="139"/>
    </row>
    <row r="817" spans="3:10" x14ac:dyDescent="0.15">
      <c r="C817" s="137"/>
      <c r="D817" s="137"/>
      <c r="E817" s="137"/>
      <c r="J817" s="139"/>
    </row>
    <row r="818" spans="3:10" x14ac:dyDescent="0.15">
      <c r="C818" s="137"/>
      <c r="D818" s="137"/>
      <c r="E818" s="137"/>
      <c r="J818" s="139"/>
    </row>
    <row r="819" spans="3:10" x14ac:dyDescent="0.15">
      <c r="C819" s="137"/>
      <c r="D819" s="137"/>
      <c r="E819" s="137"/>
      <c r="J819" s="139"/>
    </row>
    <row r="820" spans="3:10" x14ac:dyDescent="0.15">
      <c r="C820" s="137"/>
      <c r="D820" s="137"/>
      <c r="E820" s="137"/>
      <c r="J820" s="139"/>
    </row>
    <row r="821" spans="3:10" x14ac:dyDescent="0.15">
      <c r="C821" s="137"/>
      <c r="D821" s="137"/>
      <c r="E821" s="137"/>
      <c r="J821" s="139"/>
    </row>
    <row r="822" spans="3:10" x14ac:dyDescent="0.15">
      <c r="C822" s="137"/>
      <c r="D822" s="137"/>
      <c r="E822" s="137"/>
      <c r="J822" s="139"/>
    </row>
    <row r="823" spans="3:10" x14ac:dyDescent="0.15">
      <c r="C823" s="137"/>
      <c r="D823" s="137"/>
      <c r="E823" s="137"/>
      <c r="J823" s="139"/>
    </row>
    <row r="824" spans="3:10" x14ac:dyDescent="0.15">
      <c r="C824" s="137"/>
      <c r="D824" s="137"/>
      <c r="E824" s="137"/>
      <c r="J824" s="139"/>
    </row>
    <row r="825" spans="3:10" x14ac:dyDescent="0.15">
      <c r="C825" s="137"/>
      <c r="D825" s="137"/>
      <c r="E825" s="137"/>
      <c r="J825" s="139"/>
    </row>
    <row r="826" spans="3:10" x14ac:dyDescent="0.15">
      <c r="C826" s="137"/>
      <c r="D826" s="137"/>
      <c r="E826" s="137"/>
      <c r="J826" s="139"/>
    </row>
    <row r="827" spans="3:10" x14ac:dyDescent="0.15">
      <c r="C827" s="137"/>
      <c r="D827" s="137"/>
      <c r="E827" s="137"/>
      <c r="J827" s="139"/>
    </row>
    <row r="828" spans="3:10" x14ac:dyDescent="0.15">
      <c r="C828" s="137"/>
      <c r="D828" s="137"/>
      <c r="E828" s="137"/>
      <c r="J828" s="139"/>
    </row>
    <row r="829" spans="3:10" x14ac:dyDescent="0.15">
      <c r="C829" s="137"/>
      <c r="D829" s="137"/>
      <c r="E829" s="137"/>
      <c r="J829" s="139"/>
    </row>
    <row r="830" spans="3:10" x14ac:dyDescent="0.15">
      <c r="C830" s="137"/>
      <c r="D830" s="137"/>
      <c r="E830" s="137"/>
      <c r="J830" s="139"/>
    </row>
    <row r="831" spans="3:10" x14ac:dyDescent="0.15">
      <c r="C831" s="137"/>
      <c r="D831" s="137"/>
      <c r="E831" s="137"/>
      <c r="J831" s="139"/>
    </row>
    <row r="832" spans="3:10" x14ac:dyDescent="0.15">
      <c r="C832" s="137"/>
      <c r="D832" s="137"/>
      <c r="E832" s="137"/>
      <c r="J832" s="139"/>
    </row>
    <row r="833" spans="3:10" x14ac:dyDescent="0.15">
      <c r="C833" s="137"/>
      <c r="D833" s="137"/>
      <c r="E833" s="137"/>
      <c r="J833" s="139"/>
    </row>
    <row r="834" spans="3:10" x14ac:dyDescent="0.15">
      <c r="C834" s="137"/>
      <c r="D834" s="137"/>
      <c r="E834" s="137"/>
      <c r="J834" s="139"/>
    </row>
    <row r="835" spans="3:10" x14ac:dyDescent="0.15">
      <c r="C835" s="137"/>
      <c r="D835" s="137"/>
      <c r="E835" s="137"/>
      <c r="J835" s="139"/>
    </row>
    <row r="836" spans="3:10" x14ac:dyDescent="0.15">
      <c r="C836" s="137"/>
      <c r="D836" s="137"/>
      <c r="E836" s="137"/>
      <c r="J836" s="139"/>
    </row>
    <row r="837" spans="3:10" x14ac:dyDescent="0.15">
      <c r="C837" s="137"/>
      <c r="D837" s="137"/>
      <c r="E837" s="137"/>
      <c r="J837" s="139"/>
    </row>
    <row r="838" spans="3:10" x14ac:dyDescent="0.15">
      <c r="C838" s="137"/>
      <c r="D838" s="137"/>
      <c r="E838" s="137"/>
      <c r="J838" s="139"/>
    </row>
    <row r="839" spans="3:10" x14ac:dyDescent="0.15">
      <c r="C839" s="137"/>
      <c r="D839" s="137"/>
      <c r="E839" s="137"/>
      <c r="J839" s="139"/>
    </row>
    <row r="840" spans="3:10" x14ac:dyDescent="0.15">
      <c r="C840" s="137"/>
      <c r="D840" s="137"/>
      <c r="E840" s="137"/>
      <c r="J840" s="139"/>
    </row>
    <row r="841" spans="3:10" x14ac:dyDescent="0.15">
      <c r="C841" s="137"/>
      <c r="D841" s="137"/>
      <c r="E841" s="137"/>
      <c r="J841" s="139"/>
    </row>
    <row r="842" spans="3:10" x14ac:dyDescent="0.15">
      <c r="C842" s="137"/>
      <c r="D842" s="137"/>
      <c r="E842" s="137"/>
      <c r="J842" s="139"/>
    </row>
    <row r="843" spans="3:10" x14ac:dyDescent="0.15">
      <c r="C843" s="137"/>
      <c r="D843" s="137"/>
      <c r="E843" s="137"/>
      <c r="J843" s="139"/>
    </row>
    <row r="844" spans="3:10" x14ac:dyDescent="0.15">
      <c r="C844" s="137"/>
      <c r="D844" s="137"/>
      <c r="E844" s="137"/>
      <c r="J844" s="139"/>
    </row>
    <row r="845" spans="3:10" x14ac:dyDescent="0.15">
      <c r="C845" s="137"/>
      <c r="D845" s="137"/>
      <c r="E845" s="137"/>
      <c r="J845" s="139"/>
    </row>
    <row r="846" spans="3:10" x14ac:dyDescent="0.15">
      <c r="C846" s="137"/>
      <c r="D846" s="137"/>
      <c r="E846" s="137"/>
      <c r="J846" s="139"/>
    </row>
    <row r="847" spans="3:10" x14ac:dyDescent="0.15">
      <c r="C847" s="137"/>
      <c r="D847" s="137"/>
      <c r="E847" s="137"/>
      <c r="J847" s="139"/>
    </row>
    <row r="848" spans="3:10" x14ac:dyDescent="0.15">
      <c r="C848" s="137"/>
      <c r="D848" s="137"/>
      <c r="E848" s="137"/>
      <c r="J848" s="139"/>
    </row>
    <row r="849" spans="3:10" x14ac:dyDescent="0.15">
      <c r="C849" s="137"/>
      <c r="D849" s="137"/>
      <c r="E849" s="137"/>
      <c r="J849" s="139"/>
    </row>
    <row r="850" spans="3:10" x14ac:dyDescent="0.15">
      <c r="C850" s="137"/>
      <c r="D850" s="137"/>
      <c r="E850" s="137"/>
      <c r="J850" s="139"/>
    </row>
    <row r="851" spans="3:10" x14ac:dyDescent="0.15">
      <c r="C851" s="137"/>
      <c r="D851" s="137"/>
      <c r="E851" s="137"/>
      <c r="J851" s="139"/>
    </row>
    <row r="852" spans="3:10" x14ac:dyDescent="0.15">
      <c r="C852" s="137"/>
      <c r="D852" s="137"/>
      <c r="E852" s="137"/>
      <c r="J852" s="139"/>
    </row>
    <row r="853" spans="3:10" x14ac:dyDescent="0.15">
      <c r="C853" s="137"/>
      <c r="D853" s="137"/>
      <c r="E853" s="137"/>
      <c r="J853" s="139"/>
    </row>
    <row r="854" spans="3:10" x14ac:dyDescent="0.15">
      <c r="C854" s="137"/>
      <c r="D854" s="137"/>
      <c r="E854" s="137"/>
      <c r="J854" s="139"/>
    </row>
    <row r="855" spans="3:10" x14ac:dyDescent="0.15">
      <c r="C855" s="137"/>
      <c r="D855" s="137"/>
      <c r="E855" s="137"/>
      <c r="J855" s="139"/>
    </row>
    <row r="856" spans="3:10" x14ac:dyDescent="0.15">
      <c r="C856" s="137"/>
      <c r="D856" s="137"/>
      <c r="E856" s="137"/>
      <c r="J856" s="139"/>
    </row>
    <row r="857" spans="3:10" x14ac:dyDescent="0.15">
      <c r="C857" s="137"/>
      <c r="D857" s="137"/>
      <c r="E857" s="137"/>
      <c r="J857" s="139"/>
    </row>
    <row r="858" spans="3:10" x14ac:dyDescent="0.15">
      <c r="C858" s="137"/>
      <c r="D858" s="137"/>
      <c r="E858" s="137"/>
      <c r="J858" s="139"/>
    </row>
    <row r="859" spans="3:10" x14ac:dyDescent="0.15">
      <c r="C859" s="137"/>
      <c r="D859" s="137"/>
      <c r="E859" s="137"/>
      <c r="J859" s="139"/>
    </row>
    <row r="860" spans="3:10" x14ac:dyDescent="0.15">
      <c r="C860" s="137"/>
      <c r="D860" s="137"/>
      <c r="E860" s="137"/>
      <c r="J860" s="139"/>
    </row>
    <row r="861" spans="3:10" x14ac:dyDescent="0.15">
      <c r="C861" s="137"/>
      <c r="D861" s="137"/>
      <c r="E861" s="137"/>
      <c r="J861" s="139"/>
    </row>
    <row r="862" spans="3:10" x14ac:dyDescent="0.15">
      <c r="C862" s="137"/>
      <c r="D862" s="137"/>
      <c r="E862" s="137"/>
      <c r="J862" s="139"/>
    </row>
    <row r="863" spans="3:10" x14ac:dyDescent="0.15">
      <c r="C863" s="137"/>
      <c r="D863" s="137"/>
      <c r="E863" s="137"/>
      <c r="J863" s="139"/>
    </row>
    <row r="864" spans="3:10" x14ac:dyDescent="0.15">
      <c r="C864" s="137"/>
      <c r="D864" s="137"/>
      <c r="E864" s="137"/>
      <c r="J864" s="139"/>
    </row>
    <row r="865" spans="3:10" x14ac:dyDescent="0.15">
      <c r="C865" s="137"/>
      <c r="D865" s="137"/>
      <c r="E865" s="137"/>
      <c r="J865" s="139"/>
    </row>
    <row r="866" spans="3:10" x14ac:dyDescent="0.15">
      <c r="C866" s="137"/>
      <c r="D866" s="137"/>
      <c r="E866" s="137"/>
      <c r="J866" s="139"/>
    </row>
    <row r="867" spans="3:10" x14ac:dyDescent="0.15">
      <c r="C867" s="137"/>
      <c r="D867" s="137"/>
      <c r="E867" s="137"/>
      <c r="J867" s="139"/>
    </row>
    <row r="868" spans="3:10" x14ac:dyDescent="0.15">
      <c r="C868" s="137"/>
      <c r="D868" s="137"/>
      <c r="E868" s="137"/>
      <c r="J868" s="139"/>
    </row>
    <row r="869" spans="3:10" x14ac:dyDescent="0.15">
      <c r="C869" s="137"/>
      <c r="D869" s="137"/>
      <c r="E869" s="137"/>
      <c r="J869" s="139"/>
    </row>
    <row r="870" spans="3:10" x14ac:dyDescent="0.15">
      <c r="C870" s="137"/>
      <c r="D870" s="137"/>
      <c r="E870" s="137"/>
      <c r="J870" s="139"/>
    </row>
    <row r="871" spans="3:10" x14ac:dyDescent="0.15">
      <c r="C871" s="137"/>
      <c r="D871" s="137"/>
      <c r="E871" s="137"/>
      <c r="J871" s="139"/>
    </row>
    <row r="872" spans="3:10" x14ac:dyDescent="0.15">
      <c r="C872" s="137"/>
      <c r="D872" s="137"/>
      <c r="E872" s="137"/>
      <c r="J872" s="139"/>
    </row>
    <row r="873" spans="3:10" x14ac:dyDescent="0.15">
      <c r="C873" s="137"/>
      <c r="D873" s="137"/>
      <c r="E873" s="137"/>
      <c r="J873" s="139"/>
    </row>
    <row r="874" spans="3:10" x14ac:dyDescent="0.15">
      <c r="C874" s="137"/>
      <c r="D874" s="137"/>
      <c r="E874" s="137"/>
      <c r="J874" s="139"/>
    </row>
    <row r="875" spans="3:10" x14ac:dyDescent="0.15">
      <c r="C875" s="137"/>
      <c r="D875" s="137"/>
      <c r="E875" s="137"/>
      <c r="J875" s="139"/>
    </row>
    <row r="876" spans="3:10" x14ac:dyDescent="0.15">
      <c r="C876" s="137"/>
      <c r="D876" s="137"/>
      <c r="E876" s="137"/>
      <c r="J876" s="139"/>
    </row>
    <row r="877" spans="3:10" x14ac:dyDescent="0.15">
      <c r="C877" s="137"/>
      <c r="D877" s="137"/>
      <c r="E877" s="137"/>
      <c r="J877" s="139"/>
    </row>
    <row r="878" spans="3:10" x14ac:dyDescent="0.15">
      <c r="C878" s="137"/>
      <c r="D878" s="137"/>
      <c r="E878" s="137"/>
      <c r="J878" s="139"/>
    </row>
    <row r="879" spans="3:10" x14ac:dyDescent="0.15">
      <c r="C879" s="137"/>
      <c r="D879" s="137"/>
      <c r="E879" s="137"/>
      <c r="J879" s="139"/>
    </row>
    <row r="880" spans="3:10" x14ac:dyDescent="0.15">
      <c r="C880" s="137"/>
      <c r="D880" s="137"/>
      <c r="E880" s="137"/>
      <c r="J880" s="139"/>
    </row>
    <row r="881" spans="3:10" x14ac:dyDescent="0.15">
      <c r="C881" s="137"/>
      <c r="D881" s="137"/>
      <c r="E881" s="137"/>
      <c r="J881" s="139"/>
    </row>
    <row r="882" spans="3:10" x14ac:dyDescent="0.15">
      <c r="C882" s="137"/>
      <c r="D882" s="137"/>
      <c r="E882" s="137"/>
      <c r="J882" s="139"/>
    </row>
    <row r="883" spans="3:10" x14ac:dyDescent="0.15">
      <c r="C883" s="137"/>
      <c r="D883" s="137"/>
      <c r="E883" s="137"/>
      <c r="J883" s="139"/>
    </row>
    <row r="884" spans="3:10" x14ac:dyDescent="0.15">
      <c r="C884" s="137"/>
      <c r="D884" s="137"/>
      <c r="E884" s="137"/>
      <c r="J884" s="139"/>
    </row>
    <row r="885" spans="3:10" x14ac:dyDescent="0.15">
      <c r="C885" s="137"/>
      <c r="D885" s="137"/>
      <c r="E885" s="137"/>
      <c r="J885" s="139"/>
    </row>
    <row r="886" spans="3:10" x14ac:dyDescent="0.15">
      <c r="C886" s="137"/>
      <c r="D886" s="137"/>
      <c r="E886" s="137"/>
      <c r="J886" s="139"/>
    </row>
    <row r="887" spans="3:10" x14ac:dyDescent="0.15">
      <c r="C887" s="137"/>
      <c r="D887" s="137"/>
      <c r="E887" s="137"/>
      <c r="J887" s="139"/>
    </row>
    <row r="888" spans="3:10" x14ac:dyDescent="0.15">
      <c r="C888" s="137"/>
      <c r="D888" s="137"/>
      <c r="E888" s="137"/>
      <c r="J888" s="139"/>
    </row>
    <row r="889" spans="3:10" x14ac:dyDescent="0.15">
      <c r="C889" s="137"/>
      <c r="D889" s="137"/>
      <c r="E889" s="137"/>
      <c r="J889" s="139"/>
    </row>
    <row r="890" spans="3:10" x14ac:dyDescent="0.15">
      <c r="C890" s="137"/>
      <c r="D890" s="137"/>
      <c r="E890" s="137"/>
      <c r="J890" s="139"/>
    </row>
    <row r="891" spans="3:10" x14ac:dyDescent="0.15">
      <c r="C891" s="137"/>
      <c r="D891" s="137"/>
      <c r="E891" s="137"/>
      <c r="J891" s="139"/>
    </row>
    <row r="892" spans="3:10" x14ac:dyDescent="0.15">
      <c r="C892" s="137"/>
      <c r="D892" s="137"/>
      <c r="E892" s="137"/>
      <c r="J892" s="139"/>
    </row>
    <row r="893" spans="3:10" x14ac:dyDescent="0.15">
      <c r="C893" s="137"/>
      <c r="D893" s="137"/>
      <c r="E893" s="137"/>
      <c r="J893" s="139"/>
    </row>
    <row r="894" spans="3:10" x14ac:dyDescent="0.15">
      <c r="C894" s="137"/>
      <c r="D894" s="137"/>
      <c r="E894" s="137"/>
      <c r="J894" s="139"/>
    </row>
    <row r="895" spans="3:10" x14ac:dyDescent="0.15">
      <c r="C895" s="137"/>
      <c r="D895" s="137"/>
      <c r="E895" s="137"/>
      <c r="J895" s="139"/>
    </row>
    <row r="896" spans="3:10" x14ac:dyDescent="0.15">
      <c r="C896" s="137"/>
      <c r="D896" s="137"/>
      <c r="E896" s="137"/>
      <c r="J896" s="139"/>
    </row>
    <row r="897" spans="3:10" x14ac:dyDescent="0.15">
      <c r="C897" s="137"/>
      <c r="D897" s="137"/>
      <c r="E897" s="137"/>
      <c r="J897" s="139"/>
    </row>
    <row r="898" spans="3:10" x14ac:dyDescent="0.15">
      <c r="C898" s="137"/>
      <c r="D898" s="137"/>
      <c r="E898" s="137"/>
      <c r="J898" s="139"/>
    </row>
    <row r="899" spans="3:10" x14ac:dyDescent="0.15">
      <c r="C899" s="137"/>
      <c r="D899" s="137"/>
      <c r="E899" s="137"/>
      <c r="J899" s="139"/>
    </row>
    <row r="900" spans="3:10" x14ac:dyDescent="0.15">
      <c r="C900" s="137"/>
      <c r="D900" s="137"/>
      <c r="E900" s="137"/>
      <c r="J900" s="139"/>
    </row>
    <row r="901" spans="3:10" x14ac:dyDescent="0.15">
      <c r="C901" s="137"/>
      <c r="D901" s="137"/>
      <c r="E901" s="137"/>
      <c r="J901" s="139"/>
    </row>
    <row r="902" spans="3:10" x14ac:dyDescent="0.15">
      <c r="C902" s="137"/>
      <c r="D902" s="137"/>
      <c r="E902" s="137"/>
      <c r="J902" s="139"/>
    </row>
    <row r="903" spans="3:10" x14ac:dyDescent="0.15">
      <c r="C903" s="137"/>
      <c r="D903" s="137"/>
      <c r="E903" s="137"/>
      <c r="J903" s="139"/>
    </row>
    <row r="904" spans="3:10" x14ac:dyDescent="0.15">
      <c r="C904" s="137"/>
      <c r="D904" s="137"/>
      <c r="E904" s="137"/>
      <c r="J904" s="139"/>
    </row>
    <row r="905" spans="3:10" x14ac:dyDescent="0.15">
      <c r="C905" s="137"/>
      <c r="D905" s="137"/>
      <c r="E905" s="137"/>
      <c r="J905" s="139"/>
    </row>
    <row r="906" spans="3:10" x14ac:dyDescent="0.15">
      <c r="C906" s="137"/>
      <c r="D906" s="137"/>
      <c r="E906" s="137"/>
      <c r="J906" s="139"/>
    </row>
    <row r="907" spans="3:10" x14ac:dyDescent="0.15">
      <c r="C907" s="137"/>
      <c r="D907" s="137"/>
      <c r="E907" s="137"/>
      <c r="J907" s="139"/>
    </row>
    <row r="908" spans="3:10" x14ac:dyDescent="0.15">
      <c r="C908" s="137"/>
      <c r="D908" s="137"/>
      <c r="E908" s="137"/>
      <c r="J908" s="139"/>
    </row>
    <row r="909" spans="3:10" x14ac:dyDescent="0.15">
      <c r="C909" s="137"/>
      <c r="D909" s="137"/>
      <c r="E909" s="137"/>
      <c r="J909" s="139"/>
    </row>
    <row r="910" spans="3:10" x14ac:dyDescent="0.15">
      <c r="C910" s="137"/>
      <c r="D910" s="137"/>
      <c r="E910" s="137"/>
      <c r="J910" s="139"/>
    </row>
    <row r="911" spans="3:10" x14ac:dyDescent="0.15">
      <c r="C911" s="137"/>
      <c r="D911" s="137"/>
      <c r="E911" s="137"/>
      <c r="J911" s="139"/>
    </row>
    <row r="912" spans="3:10" x14ac:dyDescent="0.15">
      <c r="C912" s="137"/>
      <c r="D912" s="137"/>
      <c r="E912" s="137"/>
      <c r="J912" s="139"/>
    </row>
    <row r="913" spans="3:10" x14ac:dyDescent="0.15">
      <c r="C913" s="137"/>
      <c r="D913" s="137"/>
      <c r="E913" s="137"/>
      <c r="J913" s="139"/>
    </row>
    <row r="914" spans="3:10" x14ac:dyDescent="0.15">
      <c r="C914" s="137"/>
      <c r="D914" s="137"/>
      <c r="E914" s="137"/>
      <c r="J914" s="139"/>
    </row>
    <row r="915" spans="3:10" x14ac:dyDescent="0.15">
      <c r="C915" s="137"/>
      <c r="D915" s="137"/>
      <c r="E915" s="137"/>
      <c r="J915" s="139"/>
    </row>
    <row r="916" spans="3:10" x14ac:dyDescent="0.15">
      <c r="C916" s="137"/>
      <c r="D916" s="137"/>
      <c r="E916" s="137"/>
      <c r="J916" s="139"/>
    </row>
    <row r="917" spans="3:10" x14ac:dyDescent="0.15">
      <c r="C917" s="137"/>
      <c r="D917" s="137"/>
      <c r="E917" s="137"/>
      <c r="J917" s="139"/>
    </row>
    <row r="918" spans="3:10" x14ac:dyDescent="0.15">
      <c r="C918" s="137"/>
      <c r="D918" s="137"/>
      <c r="E918" s="137"/>
      <c r="J918" s="139"/>
    </row>
    <row r="919" spans="3:10" x14ac:dyDescent="0.15">
      <c r="C919" s="137"/>
      <c r="D919" s="137"/>
      <c r="E919" s="137"/>
      <c r="J919" s="139"/>
    </row>
    <row r="920" spans="3:10" x14ac:dyDescent="0.15">
      <c r="C920" s="137"/>
      <c r="D920" s="137"/>
      <c r="E920" s="137"/>
      <c r="J920" s="139"/>
    </row>
    <row r="921" spans="3:10" x14ac:dyDescent="0.15">
      <c r="C921" s="137"/>
      <c r="D921" s="137"/>
      <c r="E921" s="137"/>
      <c r="J921" s="139"/>
    </row>
    <row r="922" spans="3:10" x14ac:dyDescent="0.15">
      <c r="C922" s="137"/>
      <c r="D922" s="137"/>
      <c r="E922" s="137"/>
      <c r="J922" s="139"/>
    </row>
    <row r="923" spans="3:10" x14ac:dyDescent="0.15">
      <c r="C923" s="137"/>
      <c r="D923" s="137"/>
      <c r="E923" s="137"/>
      <c r="J923" s="139"/>
    </row>
    <row r="924" spans="3:10" x14ac:dyDescent="0.15">
      <c r="C924" s="137"/>
      <c r="D924" s="137"/>
      <c r="E924" s="137"/>
      <c r="J924" s="139"/>
    </row>
    <row r="925" spans="3:10" x14ac:dyDescent="0.15">
      <c r="C925" s="137"/>
      <c r="D925" s="137"/>
      <c r="E925" s="137"/>
      <c r="J925" s="139"/>
    </row>
    <row r="926" spans="3:10" x14ac:dyDescent="0.15">
      <c r="C926" s="137"/>
      <c r="D926" s="137"/>
      <c r="E926" s="137"/>
      <c r="J926" s="139"/>
    </row>
    <row r="927" spans="3:10" x14ac:dyDescent="0.15">
      <c r="C927" s="137"/>
      <c r="D927" s="137"/>
      <c r="E927" s="137"/>
      <c r="J927" s="139"/>
    </row>
    <row r="928" spans="3:10" x14ac:dyDescent="0.15">
      <c r="C928" s="137"/>
      <c r="D928" s="137"/>
      <c r="E928" s="137"/>
      <c r="J928" s="139"/>
    </row>
    <row r="929" spans="3:10" x14ac:dyDescent="0.15">
      <c r="C929" s="137"/>
      <c r="D929" s="137"/>
      <c r="E929" s="137"/>
      <c r="J929" s="139"/>
    </row>
    <row r="930" spans="3:10" x14ac:dyDescent="0.15">
      <c r="C930" s="137"/>
      <c r="D930" s="137"/>
      <c r="E930" s="137"/>
      <c r="J930" s="139"/>
    </row>
    <row r="931" spans="3:10" x14ac:dyDescent="0.15">
      <c r="C931" s="137"/>
      <c r="D931" s="137"/>
      <c r="E931" s="137"/>
      <c r="J931" s="139"/>
    </row>
    <row r="932" spans="3:10" x14ac:dyDescent="0.15">
      <c r="C932" s="137"/>
      <c r="D932" s="137"/>
      <c r="E932" s="137"/>
      <c r="J932" s="139"/>
    </row>
    <row r="933" spans="3:10" x14ac:dyDescent="0.15">
      <c r="C933" s="137"/>
      <c r="D933" s="137"/>
      <c r="E933" s="137"/>
      <c r="J933" s="139"/>
    </row>
    <row r="934" spans="3:10" x14ac:dyDescent="0.15">
      <c r="C934" s="137"/>
      <c r="D934" s="137"/>
      <c r="E934" s="137"/>
      <c r="J934" s="139"/>
    </row>
    <row r="935" spans="3:10" x14ac:dyDescent="0.15">
      <c r="C935" s="137"/>
      <c r="D935" s="137"/>
      <c r="E935" s="137"/>
      <c r="J935" s="139"/>
    </row>
    <row r="936" spans="3:10" x14ac:dyDescent="0.15">
      <c r="C936" s="137"/>
      <c r="D936" s="137"/>
      <c r="E936" s="137"/>
      <c r="J936" s="139"/>
    </row>
    <row r="937" spans="3:10" x14ac:dyDescent="0.15">
      <c r="C937" s="137"/>
      <c r="D937" s="137"/>
      <c r="E937" s="137"/>
      <c r="J937" s="139"/>
    </row>
    <row r="938" spans="3:10" x14ac:dyDescent="0.15">
      <c r="C938" s="137"/>
      <c r="D938" s="137"/>
      <c r="E938" s="137"/>
      <c r="J938" s="139"/>
    </row>
    <row r="939" spans="3:10" x14ac:dyDescent="0.15">
      <c r="C939" s="137"/>
      <c r="D939" s="137"/>
      <c r="E939" s="137"/>
      <c r="J939" s="139"/>
    </row>
    <row r="940" spans="3:10" x14ac:dyDescent="0.15">
      <c r="C940" s="137"/>
      <c r="D940" s="137"/>
      <c r="E940" s="137"/>
      <c r="J940" s="139"/>
    </row>
    <row r="941" spans="3:10" x14ac:dyDescent="0.15">
      <c r="C941" s="137"/>
      <c r="D941" s="137"/>
      <c r="E941" s="137"/>
      <c r="J941" s="139"/>
    </row>
    <row r="942" spans="3:10" x14ac:dyDescent="0.15">
      <c r="C942" s="137"/>
      <c r="D942" s="137"/>
      <c r="E942" s="137"/>
      <c r="J942" s="139"/>
    </row>
    <row r="943" spans="3:10" x14ac:dyDescent="0.15">
      <c r="C943" s="137"/>
      <c r="D943" s="137"/>
      <c r="E943" s="137"/>
      <c r="J943" s="139"/>
    </row>
    <row r="944" spans="3:10" x14ac:dyDescent="0.15">
      <c r="C944" s="137"/>
      <c r="D944" s="137"/>
      <c r="E944" s="137"/>
      <c r="J944" s="139"/>
    </row>
    <row r="945" spans="3:10" x14ac:dyDescent="0.15">
      <c r="C945" s="137"/>
      <c r="D945" s="137"/>
      <c r="E945" s="137"/>
      <c r="J945" s="139"/>
    </row>
    <row r="946" spans="3:10" x14ac:dyDescent="0.15">
      <c r="C946" s="137"/>
      <c r="D946" s="137"/>
      <c r="E946" s="137"/>
      <c r="J946" s="139"/>
    </row>
    <row r="947" spans="3:10" x14ac:dyDescent="0.15">
      <c r="C947" s="137"/>
      <c r="D947" s="137"/>
      <c r="E947" s="137"/>
      <c r="J947" s="139"/>
    </row>
    <row r="948" spans="3:10" x14ac:dyDescent="0.15">
      <c r="C948" s="137"/>
      <c r="D948" s="137"/>
      <c r="E948" s="137"/>
      <c r="J948" s="139"/>
    </row>
    <row r="949" spans="3:10" x14ac:dyDescent="0.15">
      <c r="C949" s="137"/>
      <c r="D949" s="137"/>
      <c r="E949" s="137"/>
      <c r="J949" s="139"/>
    </row>
    <row r="950" spans="3:10" x14ac:dyDescent="0.15">
      <c r="C950" s="137"/>
      <c r="D950" s="137"/>
      <c r="E950" s="137"/>
      <c r="J950" s="139"/>
    </row>
    <row r="951" spans="3:10" x14ac:dyDescent="0.15">
      <c r="C951" s="137"/>
      <c r="D951" s="137"/>
      <c r="E951" s="137"/>
      <c r="J951" s="139"/>
    </row>
    <row r="952" spans="3:10" x14ac:dyDescent="0.15">
      <c r="C952" s="137"/>
      <c r="D952" s="137"/>
      <c r="E952" s="137"/>
      <c r="J952" s="139"/>
    </row>
    <row r="953" spans="3:10" x14ac:dyDescent="0.15">
      <c r="C953" s="137"/>
      <c r="D953" s="137"/>
      <c r="E953" s="137"/>
      <c r="J953" s="139"/>
    </row>
    <row r="954" spans="3:10" x14ac:dyDescent="0.15">
      <c r="C954" s="137"/>
      <c r="D954" s="137"/>
      <c r="E954" s="137"/>
      <c r="J954" s="139"/>
    </row>
    <row r="955" spans="3:10" x14ac:dyDescent="0.15">
      <c r="C955" s="137"/>
      <c r="D955" s="137"/>
      <c r="E955" s="137"/>
      <c r="J955" s="139"/>
    </row>
    <row r="956" spans="3:10" x14ac:dyDescent="0.15">
      <c r="C956" s="137"/>
      <c r="D956" s="137"/>
      <c r="E956" s="137"/>
      <c r="J956" s="139"/>
    </row>
    <row r="957" spans="3:10" x14ac:dyDescent="0.15">
      <c r="C957" s="137"/>
      <c r="D957" s="137"/>
      <c r="E957" s="137"/>
      <c r="J957" s="139"/>
    </row>
    <row r="958" spans="3:10" x14ac:dyDescent="0.15">
      <c r="C958" s="137"/>
      <c r="D958" s="137"/>
      <c r="E958" s="137"/>
      <c r="J958" s="139"/>
    </row>
    <row r="959" spans="3:10" x14ac:dyDescent="0.15">
      <c r="C959" s="137"/>
      <c r="D959" s="137"/>
      <c r="E959" s="137"/>
      <c r="J959" s="139"/>
    </row>
    <row r="960" spans="3:10" x14ac:dyDescent="0.15">
      <c r="C960" s="137"/>
      <c r="D960" s="137"/>
      <c r="E960" s="137"/>
      <c r="J960" s="139"/>
    </row>
    <row r="961" spans="3:10" x14ac:dyDescent="0.15">
      <c r="C961" s="137"/>
      <c r="D961" s="137"/>
      <c r="E961" s="137"/>
      <c r="J961" s="139"/>
    </row>
    <row r="962" spans="3:10" x14ac:dyDescent="0.15">
      <c r="C962" s="137"/>
      <c r="D962" s="137"/>
      <c r="E962" s="137"/>
      <c r="J962" s="139"/>
    </row>
    <row r="963" spans="3:10" x14ac:dyDescent="0.15">
      <c r="C963" s="137"/>
      <c r="D963" s="137"/>
      <c r="E963" s="137"/>
      <c r="J963" s="139"/>
    </row>
    <row r="964" spans="3:10" x14ac:dyDescent="0.15">
      <c r="C964" s="137"/>
      <c r="D964" s="137"/>
      <c r="E964" s="137"/>
      <c r="J964" s="139"/>
    </row>
    <row r="965" spans="3:10" x14ac:dyDescent="0.15">
      <c r="C965" s="137"/>
      <c r="D965" s="137"/>
      <c r="E965" s="137"/>
      <c r="J965" s="139"/>
    </row>
    <row r="966" spans="3:10" x14ac:dyDescent="0.15">
      <c r="C966" s="137"/>
      <c r="D966" s="137"/>
      <c r="E966" s="137"/>
      <c r="J966" s="139"/>
    </row>
    <row r="967" spans="3:10" x14ac:dyDescent="0.15">
      <c r="C967" s="137"/>
      <c r="D967" s="137"/>
      <c r="E967" s="137"/>
      <c r="J967" s="139"/>
    </row>
    <row r="968" spans="3:10" x14ac:dyDescent="0.15">
      <c r="C968" s="137"/>
      <c r="D968" s="137"/>
      <c r="E968" s="137"/>
      <c r="J968" s="139"/>
    </row>
    <row r="969" spans="3:10" x14ac:dyDescent="0.15">
      <c r="C969" s="137"/>
      <c r="D969" s="137"/>
      <c r="E969" s="137"/>
      <c r="J969" s="139"/>
    </row>
    <row r="970" spans="3:10" x14ac:dyDescent="0.15">
      <c r="C970" s="137"/>
      <c r="D970" s="137"/>
      <c r="E970" s="137"/>
      <c r="J970" s="139"/>
    </row>
    <row r="971" spans="3:10" x14ac:dyDescent="0.15">
      <c r="C971" s="137"/>
      <c r="D971" s="137"/>
      <c r="E971" s="137"/>
      <c r="J971" s="139"/>
    </row>
    <row r="972" spans="3:10" x14ac:dyDescent="0.15">
      <c r="C972" s="137"/>
      <c r="D972" s="137"/>
      <c r="E972" s="137"/>
      <c r="J972" s="139"/>
    </row>
    <row r="973" spans="3:10" x14ac:dyDescent="0.15">
      <c r="C973" s="137"/>
      <c r="D973" s="137"/>
      <c r="E973" s="137"/>
      <c r="J973" s="139"/>
    </row>
    <row r="974" spans="3:10" x14ac:dyDescent="0.15">
      <c r="C974" s="137"/>
      <c r="D974" s="137"/>
      <c r="E974" s="137"/>
      <c r="J974" s="139"/>
    </row>
    <row r="975" spans="3:10" x14ac:dyDescent="0.15">
      <c r="C975" s="137"/>
      <c r="D975" s="137"/>
      <c r="E975" s="137"/>
      <c r="J975" s="139"/>
    </row>
    <row r="976" spans="3:10" x14ac:dyDescent="0.15">
      <c r="C976" s="137"/>
      <c r="D976" s="137"/>
      <c r="E976" s="137"/>
      <c r="J976" s="139"/>
    </row>
    <row r="977" spans="3:10" x14ac:dyDescent="0.15">
      <c r="C977" s="137"/>
      <c r="D977" s="137"/>
      <c r="E977" s="137"/>
      <c r="J977" s="139"/>
    </row>
    <row r="978" spans="3:10" x14ac:dyDescent="0.15">
      <c r="C978" s="137"/>
      <c r="D978" s="137"/>
      <c r="E978" s="137"/>
      <c r="J978" s="139"/>
    </row>
    <row r="979" spans="3:10" x14ac:dyDescent="0.15">
      <c r="C979" s="137"/>
      <c r="D979" s="137"/>
      <c r="E979" s="137"/>
      <c r="J979" s="139"/>
    </row>
    <row r="980" spans="3:10" x14ac:dyDescent="0.15">
      <c r="C980" s="137"/>
      <c r="D980" s="137"/>
      <c r="E980" s="137"/>
      <c r="J980" s="139"/>
    </row>
    <row r="981" spans="3:10" x14ac:dyDescent="0.15">
      <c r="C981" s="137"/>
      <c r="D981" s="137"/>
      <c r="E981" s="137"/>
      <c r="J981" s="139"/>
    </row>
    <row r="982" spans="3:10" x14ac:dyDescent="0.15">
      <c r="C982" s="137"/>
      <c r="D982" s="137"/>
      <c r="E982" s="137"/>
      <c r="J982" s="139"/>
    </row>
    <row r="983" spans="3:10" x14ac:dyDescent="0.15">
      <c r="C983" s="137"/>
      <c r="D983" s="137"/>
      <c r="E983" s="137"/>
      <c r="J983" s="139"/>
    </row>
    <row r="984" spans="3:10" x14ac:dyDescent="0.15">
      <c r="C984" s="137"/>
      <c r="D984" s="137"/>
      <c r="E984" s="137"/>
      <c r="J984" s="139"/>
    </row>
    <row r="985" spans="3:10" x14ac:dyDescent="0.15">
      <c r="C985" s="137"/>
      <c r="D985" s="137"/>
      <c r="E985" s="137"/>
      <c r="J985" s="139"/>
    </row>
    <row r="986" spans="3:10" x14ac:dyDescent="0.15">
      <c r="C986" s="137"/>
      <c r="D986" s="137"/>
      <c r="E986" s="137"/>
      <c r="J986" s="139"/>
    </row>
    <row r="987" spans="3:10" x14ac:dyDescent="0.15">
      <c r="C987" s="137"/>
      <c r="D987" s="137"/>
      <c r="E987" s="137"/>
      <c r="J987" s="139"/>
    </row>
    <row r="988" spans="3:10" x14ac:dyDescent="0.15">
      <c r="C988" s="137"/>
      <c r="D988" s="137"/>
      <c r="E988" s="137"/>
      <c r="J988" s="139"/>
    </row>
    <row r="989" spans="3:10" x14ac:dyDescent="0.15">
      <c r="C989" s="137"/>
      <c r="D989" s="137"/>
      <c r="E989" s="137"/>
      <c r="J989" s="139"/>
    </row>
    <row r="990" spans="3:10" x14ac:dyDescent="0.15">
      <c r="C990" s="137"/>
      <c r="D990" s="137"/>
      <c r="E990" s="137"/>
      <c r="J990" s="139"/>
    </row>
    <row r="991" spans="3:10" x14ac:dyDescent="0.15">
      <c r="C991" s="137"/>
      <c r="D991" s="137"/>
      <c r="E991" s="137"/>
      <c r="J991" s="139"/>
    </row>
    <row r="992" spans="3:10" x14ac:dyDescent="0.15">
      <c r="C992" s="137"/>
      <c r="D992" s="137"/>
      <c r="E992" s="137"/>
      <c r="J992" s="139"/>
    </row>
    <row r="993" spans="3:10" x14ac:dyDescent="0.15">
      <c r="C993" s="137"/>
      <c r="D993" s="137"/>
      <c r="E993" s="137"/>
      <c r="J993" s="139"/>
    </row>
    <row r="994" spans="3:10" x14ac:dyDescent="0.15">
      <c r="C994" s="137"/>
      <c r="D994" s="137"/>
      <c r="E994" s="137"/>
      <c r="J994" s="139"/>
    </row>
    <row r="995" spans="3:10" x14ac:dyDescent="0.15">
      <c r="C995" s="137"/>
      <c r="D995" s="137"/>
      <c r="E995" s="137"/>
      <c r="J995" s="139"/>
    </row>
    <row r="996" spans="3:10" x14ac:dyDescent="0.15">
      <c r="C996" s="137"/>
      <c r="D996" s="137"/>
      <c r="E996" s="137"/>
      <c r="J996" s="139"/>
    </row>
    <row r="997" spans="3:10" x14ac:dyDescent="0.15">
      <c r="C997" s="137"/>
      <c r="D997" s="137"/>
      <c r="E997" s="137"/>
      <c r="J997" s="139"/>
    </row>
    <row r="998" spans="3:10" x14ac:dyDescent="0.15">
      <c r="C998" s="137"/>
      <c r="D998" s="137"/>
      <c r="E998" s="137"/>
      <c r="J998" s="139"/>
    </row>
    <row r="999" spans="3:10" x14ac:dyDescent="0.15">
      <c r="C999" s="137"/>
      <c r="D999" s="137"/>
      <c r="E999" s="137"/>
      <c r="J999" s="139"/>
    </row>
    <row r="1000" spans="3:10" x14ac:dyDescent="0.15">
      <c r="C1000" s="137"/>
      <c r="D1000" s="137"/>
      <c r="E1000" s="137"/>
      <c r="J1000" s="139"/>
    </row>
    <row r="1001" spans="3:10" x14ac:dyDescent="0.15">
      <c r="C1001" s="137"/>
      <c r="D1001" s="137"/>
      <c r="E1001" s="137"/>
      <c r="J1001" s="139"/>
    </row>
    <row r="1002" spans="3:10" x14ac:dyDescent="0.15">
      <c r="C1002" s="137"/>
      <c r="D1002" s="137"/>
      <c r="E1002" s="137"/>
      <c r="J1002" s="139"/>
    </row>
    <row r="1003" spans="3:10" x14ac:dyDescent="0.15">
      <c r="C1003" s="137"/>
      <c r="D1003" s="137"/>
      <c r="E1003" s="137"/>
      <c r="J1003" s="139"/>
    </row>
    <row r="1004" spans="3:10" x14ac:dyDescent="0.15">
      <c r="C1004" s="137"/>
      <c r="D1004" s="137"/>
      <c r="E1004" s="137"/>
      <c r="J1004" s="139"/>
    </row>
    <row r="1005" spans="3:10" x14ac:dyDescent="0.15">
      <c r="C1005" s="137"/>
      <c r="D1005" s="137"/>
      <c r="E1005" s="137"/>
      <c r="J1005" s="139"/>
    </row>
    <row r="1006" spans="3:10" x14ac:dyDescent="0.15">
      <c r="C1006" s="137"/>
      <c r="D1006" s="137"/>
      <c r="E1006" s="137"/>
      <c r="J1006" s="139"/>
    </row>
    <row r="1007" spans="3:10" x14ac:dyDescent="0.15">
      <c r="C1007" s="137"/>
      <c r="D1007" s="137"/>
      <c r="E1007" s="137"/>
      <c r="J1007" s="139"/>
    </row>
    <row r="1008" spans="3:10" x14ac:dyDescent="0.15">
      <c r="C1008" s="137"/>
      <c r="D1008" s="137"/>
      <c r="E1008" s="137"/>
      <c r="J1008" s="139"/>
    </row>
    <row r="1009" spans="3:10" x14ac:dyDescent="0.15">
      <c r="C1009" s="137"/>
      <c r="D1009" s="137"/>
      <c r="E1009" s="137"/>
      <c r="J1009" s="139"/>
    </row>
    <row r="1010" spans="3:10" x14ac:dyDescent="0.15">
      <c r="C1010" s="137"/>
      <c r="D1010" s="137"/>
      <c r="E1010" s="137"/>
      <c r="J1010" s="139"/>
    </row>
    <row r="1011" spans="3:10" x14ac:dyDescent="0.15">
      <c r="C1011" s="137"/>
      <c r="D1011" s="137"/>
      <c r="E1011" s="137"/>
      <c r="J1011" s="139"/>
    </row>
    <row r="1012" spans="3:10" x14ac:dyDescent="0.15">
      <c r="C1012" s="137"/>
      <c r="D1012" s="137"/>
      <c r="E1012" s="137"/>
      <c r="J1012" s="139"/>
    </row>
    <row r="1013" spans="3:10" x14ac:dyDescent="0.15">
      <c r="C1013" s="137"/>
      <c r="D1013" s="137"/>
      <c r="E1013" s="137"/>
      <c r="J1013" s="139"/>
    </row>
    <row r="1014" spans="3:10" x14ac:dyDescent="0.15">
      <c r="C1014" s="137"/>
      <c r="D1014" s="137"/>
      <c r="E1014" s="137"/>
      <c r="J1014" s="139"/>
    </row>
    <row r="1015" spans="3:10" x14ac:dyDescent="0.15">
      <c r="C1015" s="137"/>
      <c r="D1015" s="137"/>
      <c r="E1015" s="137"/>
      <c r="J1015" s="139"/>
    </row>
    <row r="1016" spans="3:10" x14ac:dyDescent="0.15">
      <c r="C1016" s="137"/>
      <c r="D1016" s="137"/>
      <c r="E1016" s="137"/>
      <c r="J1016" s="139"/>
    </row>
    <row r="1017" spans="3:10" x14ac:dyDescent="0.15">
      <c r="C1017" s="137"/>
      <c r="D1017" s="137"/>
      <c r="E1017" s="137"/>
      <c r="J1017" s="139"/>
    </row>
    <row r="1018" spans="3:10" x14ac:dyDescent="0.15">
      <c r="C1018" s="137"/>
      <c r="D1018" s="137"/>
      <c r="E1018" s="137"/>
      <c r="J1018" s="139"/>
    </row>
    <row r="1019" spans="3:10" x14ac:dyDescent="0.15">
      <c r="C1019" s="137"/>
      <c r="D1019" s="137"/>
      <c r="E1019" s="137"/>
      <c r="J1019" s="139"/>
    </row>
    <row r="1020" spans="3:10" x14ac:dyDescent="0.15">
      <c r="C1020" s="137"/>
      <c r="D1020" s="137"/>
      <c r="E1020" s="137"/>
      <c r="J1020" s="139"/>
    </row>
    <row r="1021" spans="3:10" x14ac:dyDescent="0.15">
      <c r="C1021" s="137"/>
      <c r="D1021" s="137"/>
      <c r="E1021" s="137"/>
      <c r="J1021" s="139"/>
    </row>
    <row r="1022" spans="3:10" x14ac:dyDescent="0.15">
      <c r="C1022" s="137"/>
      <c r="D1022" s="137"/>
      <c r="E1022" s="137"/>
      <c r="J1022" s="139"/>
    </row>
    <row r="1023" spans="3:10" x14ac:dyDescent="0.15">
      <c r="C1023" s="137"/>
      <c r="D1023" s="137"/>
      <c r="E1023" s="137"/>
      <c r="J1023" s="139"/>
    </row>
    <row r="1024" spans="3:10" x14ac:dyDescent="0.15">
      <c r="C1024" s="137"/>
      <c r="D1024" s="137"/>
      <c r="E1024" s="137"/>
      <c r="J1024" s="139"/>
    </row>
    <row r="1025" spans="3:10" x14ac:dyDescent="0.15">
      <c r="C1025" s="137"/>
      <c r="D1025" s="137"/>
      <c r="E1025" s="137"/>
      <c r="J1025" s="139"/>
    </row>
    <row r="1026" spans="3:10" x14ac:dyDescent="0.15">
      <c r="C1026" s="137"/>
      <c r="D1026" s="137"/>
      <c r="E1026" s="137"/>
      <c r="J1026" s="139"/>
    </row>
    <row r="1027" spans="3:10" x14ac:dyDescent="0.15">
      <c r="C1027" s="137"/>
      <c r="D1027" s="137"/>
      <c r="E1027" s="137"/>
      <c r="J1027" s="139"/>
    </row>
    <row r="1028" spans="3:10" x14ac:dyDescent="0.15">
      <c r="C1028" s="137"/>
      <c r="D1028" s="137"/>
      <c r="E1028" s="137"/>
      <c r="J1028" s="139"/>
    </row>
    <row r="1029" spans="3:10" x14ac:dyDescent="0.15">
      <c r="C1029" s="137"/>
      <c r="D1029" s="137"/>
      <c r="E1029" s="137"/>
      <c r="J1029" s="139"/>
    </row>
    <row r="1030" spans="3:10" x14ac:dyDescent="0.15">
      <c r="C1030" s="137"/>
      <c r="D1030" s="137"/>
      <c r="E1030" s="137"/>
      <c r="J1030" s="139"/>
    </row>
    <row r="1031" spans="3:10" x14ac:dyDescent="0.15">
      <c r="C1031" s="137"/>
      <c r="D1031" s="137"/>
      <c r="E1031" s="137"/>
      <c r="J1031" s="139"/>
    </row>
    <row r="1032" spans="3:10" x14ac:dyDescent="0.15">
      <c r="C1032" s="137"/>
      <c r="D1032" s="137"/>
      <c r="E1032" s="137"/>
      <c r="J1032" s="139"/>
    </row>
    <row r="1033" spans="3:10" x14ac:dyDescent="0.15">
      <c r="C1033" s="137"/>
      <c r="D1033" s="137"/>
      <c r="E1033" s="137"/>
      <c r="J1033" s="139"/>
    </row>
    <row r="1034" spans="3:10" x14ac:dyDescent="0.15">
      <c r="C1034" s="137"/>
      <c r="D1034" s="137"/>
      <c r="E1034" s="137"/>
      <c r="J1034" s="139"/>
    </row>
    <row r="1035" spans="3:10" x14ac:dyDescent="0.15">
      <c r="C1035" s="137"/>
      <c r="D1035" s="137"/>
      <c r="E1035" s="137"/>
      <c r="J1035" s="139"/>
    </row>
    <row r="1036" spans="3:10" x14ac:dyDescent="0.15">
      <c r="C1036" s="137"/>
      <c r="D1036" s="137"/>
      <c r="E1036" s="137"/>
      <c r="J1036" s="139"/>
    </row>
    <row r="1037" spans="3:10" x14ac:dyDescent="0.15">
      <c r="C1037" s="137"/>
      <c r="D1037" s="137"/>
      <c r="E1037" s="137"/>
      <c r="J1037" s="139"/>
    </row>
    <row r="1038" spans="3:10" x14ac:dyDescent="0.15">
      <c r="C1038" s="137"/>
      <c r="D1038" s="137"/>
      <c r="E1038" s="137"/>
      <c r="J1038" s="139"/>
    </row>
    <row r="1039" spans="3:10" x14ac:dyDescent="0.15">
      <c r="C1039" s="137"/>
      <c r="D1039" s="137"/>
      <c r="E1039" s="137"/>
      <c r="J1039" s="139"/>
    </row>
    <row r="1040" spans="3:10" x14ac:dyDescent="0.15">
      <c r="C1040" s="137"/>
      <c r="D1040" s="137"/>
      <c r="E1040" s="137"/>
      <c r="J1040" s="139"/>
    </row>
    <row r="1041" spans="3:10" x14ac:dyDescent="0.15">
      <c r="C1041" s="137"/>
      <c r="D1041" s="137"/>
      <c r="E1041" s="137"/>
      <c r="J1041" s="139"/>
    </row>
    <row r="1042" spans="3:10" x14ac:dyDescent="0.15">
      <c r="C1042" s="137"/>
      <c r="D1042" s="137"/>
      <c r="E1042" s="137"/>
      <c r="J1042" s="139"/>
    </row>
    <row r="1043" spans="3:10" x14ac:dyDescent="0.15">
      <c r="C1043" s="137"/>
      <c r="D1043" s="137"/>
      <c r="E1043" s="137"/>
      <c r="J1043" s="139"/>
    </row>
    <row r="1044" spans="3:10" x14ac:dyDescent="0.15">
      <c r="C1044" s="137"/>
      <c r="D1044" s="137"/>
      <c r="E1044" s="137"/>
      <c r="J1044" s="139"/>
    </row>
    <row r="1045" spans="3:10" x14ac:dyDescent="0.15">
      <c r="C1045" s="137"/>
      <c r="D1045" s="137"/>
      <c r="E1045" s="137"/>
      <c r="J1045" s="139"/>
    </row>
    <row r="1046" spans="3:10" x14ac:dyDescent="0.15">
      <c r="C1046" s="137"/>
      <c r="D1046" s="137"/>
      <c r="E1046" s="137"/>
      <c r="J1046" s="139"/>
    </row>
    <row r="1047" spans="3:10" x14ac:dyDescent="0.15">
      <c r="C1047" s="137"/>
      <c r="D1047" s="137"/>
      <c r="E1047" s="137"/>
      <c r="J1047" s="139"/>
    </row>
    <row r="1048" spans="3:10" x14ac:dyDescent="0.15">
      <c r="C1048" s="137"/>
      <c r="D1048" s="137"/>
      <c r="E1048" s="137"/>
      <c r="J1048" s="139"/>
    </row>
    <row r="1049" spans="3:10" x14ac:dyDescent="0.15">
      <c r="C1049" s="137"/>
      <c r="D1049" s="137"/>
      <c r="E1049" s="137"/>
      <c r="J1049" s="139"/>
    </row>
    <row r="1050" spans="3:10" x14ac:dyDescent="0.15">
      <c r="C1050" s="137"/>
      <c r="D1050" s="137"/>
      <c r="E1050" s="137"/>
      <c r="J1050" s="139"/>
    </row>
    <row r="1051" spans="3:10" x14ac:dyDescent="0.15">
      <c r="C1051" s="137"/>
      <c r="D1051" s="137"/>
      <c r="E1051" s="137"/>
      <c r="J1051" s="139"/>
    </row>
    <row r="1052" spans="3:10" x14ac:dyDescent="0.15">
      <c r="C1052" s="137"/>
      <c r="D1052" s="137"/>
      <c r="E1052" s="137"/>
      <c r="J1052" s="139"/>
    </row>
    <row r="1053" spans="3:10" x14ac:dyDescent="0.15">
      <c r="C1053" s="137"/>
      <c r="D1053" s="137"/>
      <c r="E1053" s="137"/>
      <c r="J1053" s="139"/>
    </row>
    <row r="1054" spans="3:10" x14ac:dyDescent="0.15">
      <c r="C1054" s="137"/>
      <c r="D1054" s="137"/>
      <c r="E1054" s="137"/>
      <c r="J1054" s="139"/>
    </row>
    <row r="1055" spans="3:10" x14ac:dyDescent="0.15">
      <c r="C1055" s="137"/>
      <c r="D1055" s="137"/>
      <c r="E1055" s="137"/>
      <c r="J1055" s="139"/>
    </row>
    <row r="1056" spans="3:10" x14ac:dyDescent="0.15">
      <c r="C1056" s="137"/>
      <c r="D1056" s="137"/>
      <c r="E1056" s="137"/>
      <c r="J1056" s="139"/>
    </row>
    <row r="1057" spans="3:10" x14ac:dyDescent="0.15">
      <c r="C1057" s="137"/>
      <c r="D1057" s="137"/>
      <c r="E1057" s="137"/>
      <c r="J1057" s="139"/>
    </row>
    <row r="1058" spans="3:10" x14ac:dyDescent="0.15">
      <c r="C1058" s="137"/>
      <c r="D1058" s="137"/>
      <c r="E1058" s="137"/>
      <c r="J1058" s="139"/>
    </row>
    <row r="1059" spans="3:10" x14ac:dyDescent="0.15">
      <c r="C1059" s="137"/>
      <c r="D1059" s="137"/>
      <c r="E1059" s="137"/>
      <c r="J1059" s="139"/>
    </row>
    <row r="1060" spans="3:10" x14ac:dyDescent="0.15">
      <c r="C1060" s="137"/>
      <c r="D1060" s="137"/>
      <c r="E1060" s="137"/>
      <c r="J1060" s="139"/>
    </row>
    <row r="1061" spans="3:10" x14ac:dyDescent="0.15">
      <c r="C1061" s="137"/>
      <c r="D1061" s="137"/>
      <c r="E1061" s="137"/>
      <c r="J1061" s="139"/>
    </row>
    <row r="1062" spans="3:10" x14ac:dyDescent="0.15">
      <c r="C1062" s="137"/>
      <c r="D1062" s="137"/>
      <c r="E1062" s="137"/>
      <c r="J1062" s="139"/>
    </row>
    <row r="1063" spans="3:10" x14ac:dyDescent="0.15">
      <c r="C1063" s="137"/>
      <c r="D1063" s="137"/>
      <c r="E1063" s="137"/>
      <c r="J1063" s="139"/>
    </row>
    <row r="1064" spans="3:10" x14ac:dyDescent="0.15">
      <c r="C1064" s="137"/>
      <c r="D1064" s="137"/>
      <c r="E1064" s="137"/>
      <c r="J1064" s="139"/>
    </row>
    <row r="1065" spans="3:10" x14ac:dyDescent="0.15">
      <c r="C1065" s="137"/>
      <c r="D1065" s="137"/>
      <c r="E1065" s="137"/>
      <c r="J1065" s="139"/>
    </row>
    <row r="1066" spans="3:10" x14ac:dyDescent="0.15">
      <c r="C1066" s="137"/>
      <c r="D1066" s="137"/>
      <c r="E1066" s="137"/>
      <c r="J1066" s="139"/>
    </row>
    <row r="1067" spans="3:10" x14ac:dyDescent="0.15">
      <c r="C1067" s="137"/>
      <c r="D1067" s="137"/>
      <c r="E1067" s="137"/>
      <c r="J1067" s="139"/>
    </row>
    <row r="1068" spans="3:10" x14ac:dyDescent="0.15">
      <c r="C1068" s="137"/>
      <c r="D1068" s="137"/>
      <c r="E1068" s="137"/>
      <c r="J1068" s="139"/>
    </row>
    <row r="1069" spans="3:10" x14ac:dyDescent="0.15">
      <c r="C1069" s="137"/>
      <c r="D1069" s="137"/>
      <c r="E1069" s="137"/>
      <c r="J1069" s="139"/>
    </row>
    <row r="1070" spans="3:10" x14ac:dyDescent="0.15">
      <c r="C1070" s="137"/>
      <c r="D1070" s="137"/>
      <c r="E1070" s="137"/>
      <c r="J1070" s="139"/>
    </row>
    <row r="1071" spans="3:10" x14ac:dyDescent="0.15">
      <c r="C1071" s="137"/>
      <c r="D1071" s="137"/>
      <c r="E1071" s="137"/>
      <c r="J1071" s="139"/>
    </row>
    <row r="1072" spans="3:10" x14ac:dyDescent="0.15">
      <c r="C1072" s="137"/>
      <c r="D1072" s="137"/>
      <c r="E1072" s="137"/>
      <c r="J1072" s="139"/>
    </row>
    <row r="1073" spans="3:10" x14ac:dyDescent="0.15">
      <c r="C1073" s="137"/>
      <c r="D1073" s="137"/>
      <c r="E1073" s="137"/>
      <c r="J1073" s="139"/>
    </row>
    <row r="1074" spans="3:10" x14ac:dyDescent="0.15">
      <c r="C1074" s="137"/>
      <c r="D1074" s="137"/>
      <c r="E1074" s="137"/>
      <c r="J1074" s="139"/>
    </row>
    <row r="1075" spans="3:10" x14ac:dyDescent="0.15">
      <c r="C1075" s="137"/>
      <c r="D1075" s="137"/>
      <c r="E1075" s="137"/>
      <c r="J1075" s="139"/>
    </row>
    <row r="1076" spans="3:10" x14ac:dyDescent="0.15">
      <c r="C1076" s="137"/>
      <c r="D1076" s="137"/>
      <c r="E1076" s="137"/>
      <c r="J1076" s="139"/>
    </row>
    <row r="1077" spans="3:10" x14ac:dyDescent="0.15">
      <c r="C1077" s="137"/>
      <c r="D1077" s="137"/>
      <c r="E1077" s="137"/>
      <c r="J1077" s="139"/>
    </row>
    <row r="1078" spans="3:10" x14ac:dyDescent="0.15">
      <c r="C1078" s="137"/>
      <c r="D1078" s="137"/>
      <c r="E1078" s="137"/>
      <c r="J1078" s="139"/>
    </row>
    <row r="1079" spans="3:10" x14ac:dyDescent="0.15">
      <c r="C1079" s="137"/>
      <c r="D1079" s="137"/>
      <c r="E1079" s="137"/>
      <c r="J1079" s="139"/>
    </row>
    <row r="1080" spans="3:10" x14ac:dyDescent="0.15">
      <c r="C1080" s="137"/>
      <c r="D1080" s="137"/>
      <c r="E1080" s="137"/>
      <c r="J1080" s="139"/>
    </row>
    <row r="1081" spans="3:10" x14ac:dyDescent="0.15">
      <c r="C1081" s="137"/>
      <c r="D1081" s="137"/>
      <c r="E1081" s="137"/>
      <c r="J1081" s="139"/>
    </row>
    <row r="1082" spans="3:10" x14ac:dyDescent="0.15">
      <c r="C1082" s="137"/>
      <c r="D1082" s="137"/>
      <c r="E1082" s="137"/>
      <c r="J1082" s="139"/>
    </row>
    <row r="1083" spans="3:10" x14ac:dyDescent="0.15">
      <c r="C1083" s="137"/>
      <c r="D1083" s="137"/>
      <c r="E1083" s="137"/>
      <c r="J1083" s="139"/>
    </row>
    <row r="1084" spans="3:10" x14ac:dyDescent="0.15">
      <c r="C1084" s="137"/>
      <c r="D1084" s="137"/>
      <c r="E1084" s="137"/>
      <c r="J1084" s="139"/>
    </row>
    <row r="1085" spans="3:10" x14ac:dyDescent="0.15">
      <c r="C1085" s="137"/>
      <c r="D1085" s="137"/>
      <c r="E1085" s="137"/>
      <c r="J1085" s="139"/>
    </row>
    <row r="1086" spans="3:10" x14ac:dyDescent="0.15">
      <c r="C1086" s="137"/>
      <c r="D1086" s="137"/>
      <c r="E1086" s="137"/>
      <c r="J1086" s="139"/>
    </row>
    <row r="1087" spans="3:10" x14ac:dyDescent="0.15">
      <c r="C1087" s="137"/>
      <c r="D1087" s="137"/>
      <c r="E1087" s="137"/>
      <c r="J1087" s="139"/>
    </row>
    <row r="1088" spans="3:10" x14ac:dyDescent="0.15">
      <c r="C1088" s="137"/>
      <c r="D1088" s="137"/>
      <c r="E1088" s="137"/>
      <c r="J1088" s="139"/>
    </row>
  </sheetData>
  <autoFilter ref="A3:L271" xr:uid="{00000000-0009-0000-0000-000008000000}"/>
  <mergeCells count="2">
    <mergeCell ref="A2:L2"/>
    <mergeCell ref="A271:L271"/>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6" max="16383" man="1"/>
  </rowBreaks>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工作表</vt:lpstr>
      </vt:variant>
      <vt:variant>
        <vt:i4>9</vt:i4>
      </vt:variant>
      <vt:variant>
        <vt:lpstr>命名范围</vt:lpstr>
      </vt:variant>
      <vt:variant>
        <vt:i4>15</vt:i4>
      </vt:variant>
    </vt:vector>
  </HeadingPairs>
  <TitlesOfParts>
    <vt:vector size="24" baseType="lpstr">
      <vt:lpstr>冠名基金收支明细 (截至20220915)</vt:lpstr>
      <vt:lpstr>冠名基金收支明细 (2019) </vt:lpstr>
      <vt:lpstr>冠名基金收支明细 (2020)</vt:lpstr>
      <vt:lpstr>冠名基金收支明细 (2021)</vt:lpstr>
      <vt:lpstr>冠名基金收支明细 (2022)</vt:lpstr>
      <vt:lpstr>Sheet1</vt:lpstr>
      <vt:lpstr>冠名基金收支明细 (2023)</vt:lpstr>
      <vt:lpstr>Sheet2</vt:lpstr>
      <vt:lpstr>冠名基金收支明细 (2024)</vt:lpstr>
      <vt:lpstr>'冠名基金收支明细 (截至20220915)'!_FilterDatabase</vt:lpstr>
      <vt:lpstr>'冠名基金收支明细 (2019) '!Print_Area</vt:lpstr>
      <vt:lpstr>'冠名基金收支明细 (2020)'!Print_Area</vt:lpstr>
      <vt:lpstr>'冠名基金收支明细 (2021)'!Print_Area</vt:lpstr>
      <vt:lpstr>'冠名基金收支明细 (2022)'!Print_Area</vt:lpstr>
      <vt:lpstr>'冠名基金收支明细 (2023)'!Print_Area</vt:lpstr>
      <vt:lpstr>'冠名基金收支明细 (2024)'!Print_Area</vt:lpstr>
      <vt:lpstr>'冠名基金收支明细 (截至20220915)'!Print_Area</vt:lpstr>
      <vt:lpstr>'冠名基金收支明细 (2019) '!Print_Titles</vt:lpstr>
      <vt:lpstr>'冠名基金收支明细 (2020)'!Print_Titles</vt:lpstr>
      <vt:lpstr>'冠名基金收支明细 (2021)'!Print_Titles</vt:lpstr>
      <vt:lpstr>'冠名基金收支明细 (2022)'!Print_Titles</vt:lpstr>
      <vt:lpstr>'冠名基金收支明细 (2023)'!Print_Titles</vt:lpstr>
      <vt:lpstr>'冠名基金收支明细 (2024)'!Print_Titles</vt:lpstr>
      <vt:lpstr>'冠名基金收支明细 (截至20220915)'!Print_Titles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少奇 施</cp:lastModifiedBy>
  <cp:revision>7</cp:revision>
  <cp:lastPrinted>2023-09-26T00:24:49Z</cp:lastPrinted>
  <dcterms:created xsi:type="dcterms:W3CDTF">2021-09-01T07:53:28Z</dcterms:created>
  <dcterms:modified xsi:type="dcterms:W3CDTF">2024-10-07T14:41:26Z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